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3"/>
  </bookViews>
  <sheets>
    <sheet name="mo hinh" sheetId="1" r:id="rId1"/>
    <sheet name="nhnn" sheetId="2" r:id="rId2"/>
    <sheet name="gtnt" sheetId="3" r:id="rId3"/>
    <sheet name="thuy loi" sheetId="4" r:id="rId4"/>
  </sheets>
  <externalReferences>
    <externalReference r:id="rId7"/>
  </externalReferences>
  <definedNames>
    <definedName name="_xlnm.Print_Area" localSheetId="3">'thuy loi'!$A$1:$F$17</definedName>
  </definedNames>
  <calcPr fullCalcOnLoad="1"/>
</workbook>
</file>

<file path=xl/sharedStrings.xml><?xml version="1.0" encoding="utf-8"?>
<sst xmlns="http://schemas.openxmlformats.org/spreadsheetml/2006/main" count="162" uniqueCount="133">
  <si>
    <t>Tổng</t>
  </si>
  <si>
    <t>Trên 1 
tỷ đồng</t>
  </si>
  <si>
    <t>0,501-
1 tỷ đồng</t>
  </si>
  <si>
    <t>200-500 triệu đồng</t>
  </si>
  <si>
    <t>100-200
 triệu đồng</t>
  </si>
  <si>
    <t>Đức Thọ</t>
  </si>
  <si>
    <t>Hương Sơn</t>
  </si>
  <si>
    <t>Cẩm Xuyên</t>
  </si>
  <si>
    <t>Hương Khê</t>
  </si>
  <si>
    <t>Vũ Quang</t>
  </si>
  <si>
    <t>Thạch Hà</t>
  </si>
  <si>
    <t>Kỳ Anh</t>
  </si>
  <si>
    <t>Lộc Hà</t>
  </si>
  <si>
    <t>Tx Hồng Lĩnh</t>
  </si>
  <si>
    <t>Tp Hà Tĩnh</t>
  </si>
  <si>
    <t>Can Lộc</t>
  </si>
  <si>
    <t>Nghi Xuân</t>
  </si>
  <si>
    <t>TT</t>
  </si>
  <si>
    <t>Huyện, thị xã,
 thành phố</t>
  </si>
  <si>
    <t>Khối lượng đăng ký</t>
  </si>
  <si>
    <t>Kết quả thực hiện đến thời điểm báo cáo</t>
  </si>
  <si>
    <t>Đánh giá mức độ hoàn thành so với KH (%)</t>
  </si>
  <si>
    <t>Đường làm ngoài cơ chế hỗ trợ xi măng năm 2014</t>
  </si>
  <si>
    <t>Tổng đường nhựa, BTXM GTNT toàn tỉnh
năm 2014 
(km)</t>
  </si>
  <si>
    <t>Ghi chú</t>
  </si>
  <si>
    <t>Tổng cộng
(km)</t>
  </si>
  <si>
    <t>Trong đó</t>
  </si>
  <si>
    <t>Tổng khối lượng xi măng 
(tấn)</t>
  </si>
  <si>
    <t>Tổng số (km)</t>
  </si>
  <si>
    <t>Khối lượng xi măng làm GT nhận
(tấn)</t>
  </si>
  <si>
    <t>Đường trục xã (km)</t>
  </si>
  <si>
    <t>Đường trục thôn, xóm
(km)</t>
  </si>
  <si>
    <t>Đường ngõ, xóm
(km)</t>
  </si>
  <si>
    <t>Đường trục chính nội đồng
(km)</t>
  </si>
  <si>
    <t>Đường vào khu chăn nuôi tập trung
(km)</t>
  </si>
  <si>
    <t>Đường trục thôn xóm 
(km)</t>
  </si>
  <si>
    <t>Đường ngõ xóm (km)</t>
  </si>
  <si>
    <t>Đường trục chính nội đồng (km)</t>
  </si>
  <si>
    <t>Đường vào khu chăn nuôi tập trung (km)</t>
  </si>
  <si>
    <t>Dân tự đóng góp thực hiện
(km)</t>
  </si>
  <si>
    <t>Đường dự án lồng ghép (km)</t>
  </si>
  <si>
    <t>I</t>
  </si>
  <si>
    <t>Các xã không thuộc 30b</t>
  </si>
  <si>
    <t>Huyện Kỳ Anh</t>
  </si>
  <si>
    <t>Huyện Cẩm Xuyên</t>
  </si>
  <si>
    <t>Thành phố Hà Tĩnh</t>
  </si>
  <si>
    <t>Huyện Thạch Hà</t>
  </si>
  <si>
    <t>Huyện Can Lộc</t>
  </si>
  <si>
    <t>Thị xã Hồng Lĩnh</t>
  </si>
  <si>
    <t>Huyện Nghi Xuân</t>
  </si>
  <si>
    <t>Huyện Đức Thọ</t>
  </si>
  <si>
    <t>Huyện Hương Sơn</t>
  </si>
  <si>
    <t>Huyện Lộc Hà</t>
  </si>
  <si>
    <t>II</t>
  </si>
  <si>
    <t>Các xã  30b</t>
  </si>
  <si>
    <t>Huyện Hương Khê</t>
  </si>
  <si>
    <t>Huyện Vũ Quang</t>
  </si>
  <si>
    <t>Tổng cộng</t>
  </si>
  <si>
    <t>Giá VLXD (quý 4/2013, TP HT)</t>
  </si>
  <si>
    <t xml:space="preserve">   PCB40</t>
  </si>
  <si>
    <t>đ/kg</t>
  </si>
  <si>
    <t xml:space="preserve">Định mức xi măng </t>
  </si>
  <si>
    <t xml:space="preserve">   Trục xã</t>
  </si>
  <si>
    <t>tấn/km</t>
  </si>
  <si>
    <t xml:space="preserve">   Trục thôn</t>
  </si>
  <si>
    <t xml:space="preserve">   Ngõ xóm</t>
  </si>
  <si>
    <t xml:space="preserve">   Nội đồng</t>
  </si>
  <si>
    <t xml:space="preserve">   Chăn nuôi</t>
  </si>
  <si>
    <t>SỞ GIAO THÔNG VẬN TẢI</t>
  </si>
  <si>
    <t>Tuần trước</t>
  </si>
  <si>
    <t>Tăng</t>
  </si>
  <si>
    <t>Địa phương</t>
  </si>
  <si>
    <t>Kế hoạch UBND tỉnh giao</t>
  </si>
  <si>
    <t>Khối lượng thực hiện</t>
  </si>
  <si>
    <t>Chiều dài (km)</t>
  </si>
  <si>
    <t>Xi măng (tấn)</t>
  </si>
  <si>
    <t>Chiều dài kênh mương (km)</t>
  </si>
  <si>
    <t>Xi măng nhận (GT+TL)
(tấn)</t>
  </si>
  <si>
    <t xml:space="preserve"> </t>
  </si>
  <si>
    <t>TP Hà Tĩnh</t>
  </si>
  <si>
    <t>-</t>
  </si>
  <si>
    <t>NGÂN HÀNG NHÀ NƯỚC VIỆT NAM</t>
  </si>
  <si>
    <t>Biểu số 01/HTLS/BC tuần</t>
  </si>
  <si>
    <t>CHI NHÁNH TỈNH HÀ TĨNH</t>
  </si>
  <si>
    <t>(Tổng hợp theo từng huyện, thành phố, thị xã)</t>
  </si>
  <si>
    <t xml:space="preserve">Kỳ báo cáo tuần 3 tháng 5/2014 (từ ngày 13 /5/2014  đến ngày 20/5/2014) </t>
  </si>
  <si>
    <t>Đơn vị: đồng, khách hàng</t>
  </si>
  <si>
    <t>Từ 13/5/2014 đến 20/5/2014</t>
  </si>
  <si>
    <t>Tại thời điểm 20/5/2014</t>
  </si>
  <si>
    <t>Lũy kế từ đầu tháng 5 đến 
20/5/2014</t>
  </si>
  <si>
    <t>Lũy kế từ đầu năm 2014 đến 20/5/2014</t>
  </si>
  <si>
    <t>Số lượt
 khách hàng
 được vay HTLS</t>
  </si>
  <si>
    <t>Doanh số 
cho vay
 được HTLS</t>
  </si>
  <si>
    <t xml:space="preserve">Số lãi tiền 
vay phải hỗ
 trợ cho khách 
hàng </t>
  </si>
  <si>
    <t>Dư nợ cho vay được HTLS</t>
  </si>
  <si>
    <t>Số khách hàng còn dư nợ được HTLS</t>
  </si>
  <si>
    <t>Lũy kế số
 lượt khách 
hàng được 
vay HTLS</t>
  </si>
  <si>
    <t xml:space="preserve">Lũy kế doanh số cho
 vay được HTLS 
</t>
  </si>
  <si>
    <t>Lũy kế số lãi tiền 
vay phải hỗ 
trợ cho khách 
hàng</t>
  </si>
  <si>
    <t>(A)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</si>
  <si>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</si>
  <si>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</si>
  <si>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</si>
  <si>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</si>
  <si>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</si>
  <si>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</si>
  <si>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</si>
  <si>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</si>
  <si>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</si>
  <si>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</si>
  <si>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</si>
  <si>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1-Huyện Kỳ Anh</t>
  </si>
  <si>
    <t>2-Huyện Cẩm Xuyên</t>
  </si>
  <si>
    <t>3-Huyện Thạch Hà</t>
  </si>
  <si>
    <t>4-Huyện Can Lộc</t>
  </si>
  <si>
    <t>5-Huyện Lộc Hà</t>
  </si>
  <si>
    <t>6-Huyện Nghi Xuân</t>
  </si>
  <si>
    <t>7-Huyện Đức Thọ</t>
  </si>
  <si>
    <t>8-Huyện Hương Khê</t>
  </si>
  <si>
    <t>9-Huyện Hương Sơn</t>
  </si>
  <si>
    <t>10-Huyện Vũ Quang</t>
  </si>
  <si>
    <t>11-TP. Hà Tĩnh</t>
  </si>
  <si>
    <t>12-TX. Hồng Lĩnh</t>
  </si>
  <si>
    <t>Hà Tĩnh, ngày   22   tháng  5   năm 2014</t>
  </si>
  <si>
    <t>LẬP BIỂU</t>
  </si>
  <si>
    <t>Bùi Hồng Thùy Linh</t>
  </si>
  <si>
    <t>Doanh thu</t>
  </si>
  <si>
    <t>Biểu 2: BÁO CÁO KẾT QUẢ CHO VAY HỖ TRỢ LÃI SUẤT THEO QUYẾT ĐỊNH SỐ 26/QĐ-UBND CỦA UBND TỈNH</t>
  </si>
  <si>
    <t>Biểu 4: TỔNG HỢP KHỐI LƯỢNG KIÊN CỐ HÓA KÊNH MƯƠNG NỘI ĐỒNG
THEO CƠ CHẾ HỖ TRỢ XI MĂNG NĂM 2014</t>
  </si>
  <si>
    <t>187,35km</t>
  </si>
  <si>
    <t>Biểu 3: BÁO CÁO KẾT QỦA THỰC HIỆN XÂY DỰNG ĐƯỜNG GTNT ĐẾN NGÀY 29/5/2014</t>
  </si>
  <si>
    <t>Biểu 1: Kết quả thành lập các mô hình sản xuất kinh doanh có hiệu quả
(từ 15/4-29/5/2014)</t>
  </si>
  <si>
    <t>(Theo báo cáo của Chi cục Thủy lợi Hà Tĩnh)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</si>
</sst>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.00\ _₫_-;\-* #,##0.00\ _₫_-;_-* &quot;-&quot;??\ _₫_-;_-@_-"/>
    <numFmt numFmtId="167" formatCode="_-* #,##0\ _₫_-;\-* #,##0\ _₫_-;_-* &quot;-&quot;??\ _₫_-;_-@_-"/>
    <numFmt numFmtId="168" formatCode="0.0%"/>
    <numFmt numFmtId="169" formatCode="_-* #,##0.000000\ _₫_-;\-* #,##0.000000\ _₫_-;_-* &quot;-&quot;??\ _₫_-;_-@_-"/>
    <numFmt numFmtId="170" formatCode="0.0"/>
    <numFmt numFmtId="171" formatCode="00.000"/>
    <numFmt numFmtId="172" formatCode="&quot;?&quot;#,##0;&quot;?&quot;\-#,##0"/>
    <numFmt numFmtId="173" formatCode="_-* #,##0_-;\-* #,##0_-;_-* &quot;-&quot;_-;_-@_-"/>
    <numFmt numFmtId="174" formatCode="&quot;$&quot;#,##0;[Red]\-&quot;$&quot;#,##0"/>
    <numFmt numFmtId="175" formatCode="&quot;\&quot;#,##0.00;[Red]&quot;\&quot;\-#,##0.00"/>
    <numFmt numFmtId="176" formatCode="&quot;\&quot;#,##0;[Red]&quot;\&quot;\-#,##0"/>
    <numFmt numFmtId="177" formatCode="#,##0\ &quot;F&quot;;[Red]\-#,##0\ &quot;F&quot;"/>
    <numFmt numFmtId="178" formatCode="#,##0.00\ &quot;F&quot;;\-#,##0.00\ &quot;F&quot;"/>
    <numFmt numFmtId="179" formatCode="0.000"/>
    <numFmt numFmtId="180" formatCode="_-* #,##0\ _₫_-;\-* #,##0\ _₫_-;_-* &quot;-&quot;\ _₫_-;_-@_-"/>
    <numFmt numFmtId="181" formatCode="\$#,##0\ ;\(\$#,##0\)"/>
    <numFmt numFmtId="182" formatCode="_-&quot;£&quot;* #,##0_-;\-&quot;£&quot;* #,##0_-;_-&quot;£&quot;* &quot;-&quot;_-;_-@_-"/>
    <numFmt numFmtId="183" formatCode="#,##0\ &quot;kr&quot;;\-#,##0\ &quot;kr&quot;"/>
    <numFmt numFmtId="184" formatCode="#,##0\ &quot;DM&quot;;\-#,##0\ &quot;DM&quot;"/>
    <numFmt numFmtId="185" formatCode="0.000%"/>
    <numFmt numFmtId="186" formatCode="&quot;￥&quot;#,##0;&quot;￥&quot;\-#,##0"/>
    <numFmt numFmtId="187" formatCode="_-* #,##0.00_-;\-* #,##0.00_-;_-* &quot;-&quot;??_-;_-@_-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_-* #,##0.00000\ _₫_-;\-* #,##0.00000\ _₫_-;_-* &quot;-&quot;??\ _₫_-;_-@_-"/>
    <numFmt numFmtId="191" formatCode="_-* #,##0.0000\ _₫_-;\-* #,##0.0000\ _₫_-;_-* &quot;-&quot;??\ _₫_-;_-@_-"/>
    <numFmt numFmtId="192" formatCode="_-* #,##0.000\ _₫_-;\-* #,##0.000\ _₫_-;_-* &quot;-&quot;??\ _₫_-;_-@_-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??"/>
      <family val="3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2"/>
      <name val="Courier"/>
      <family val="3"/>
    </font>
    <font>
      <sz val="10"/>
      <name val="?? ??"/>
      <family val="1"/>
    </font>
    <font>
      <sz val="11"/>
      <name val="–¾’©"/>
      <family val="1"/>
    </font>
    <font>
      <b/>
      <u val="single"/>
      <sz val="14"/>
      <color indexed="8"/>
      <name val=".VnBook-AntiquaH"/>
      <family val="2"/>
    </font>
    <font>
      <sz val="11"/>
      <name val=".VnTime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</font>
    <font>
      <sz val="12"/>
      <name val="¹ÙÅÁÃ¼"/>
      <family val="1"/>
    </font>
    <font>
      <sz val="11"/>
      <color indexed="20"/>
      <name val="Calibri"/>
      <family val="2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.VnTime"/>
      <family val="2"/>
    </font>
    <font>
      <sz val="10"/>
      <name val=".VnTime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.VnTimeH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11"/>
      <color indexed="8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9"/>
      <name val="Arial"/>
      <family val="2"/>
    </font>
    <font>
      <sz val="14"/>
      <name val="Times New Roman"/>
      <family val="1"/>
    </font>
    <font>
      <i/>
      <sz val="13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8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>
      <alignment/>
      <protection/>
    </xf>
    <xf numFmtId="0" fontId="19" fillId="2" borderId="0">
      <alignment/>
      <protection/>
    </xf>
    <xf numFmtId="0" fontId="20" fillId="2" borderId="0">
      <alignment/>
      <protection/>
    </xf>
    <xf numFmtId="0" fontId="20" fillId="2" borderId="0">
      <alignment/>
      <protection/>
    </xf>
    <xf numFmtId="0" fontId="20" fillId="2" borderId="0">
      <alignment/>
      <protection/>
    </xf>
    <xf numFmtId="0" fontId="20" fillId="2" borderId="0">
      <alignment/>
      <protection/>
    </xf>
    <xf numFmtId="0" fontId="19" fillId="2" borderId="0">
      <alignment/>
      <protection/>
    </xf>
    <xf numFmtId="0" fontId="21" fillId="2" borderId="0">
      <alignment/>
      <protection/>
    </xf>
    <xf numFmtId="0" fontId="20" fillId="2" borderId="0">
      <alignment/>
      <protection/>
    </xf>
    <xf numFmtId="0" fontId="20" fillId="2" borderId="0">
      <alignment/>
      <protection/>
    </xf>
    <xf numFmtId="0" fontId="20" fillId="2" borderId="0">
      <alignment/>
      <protection/>
    </xf>
    <xf numFmtId="0" fontId="20" fillId="2" borderId="0">
      <alignment/>
      <protection/>
    </xf>
    <xf numFmtId="0" fontId="21" fillId="2" borderId="0">
      <alignment/>
      <protection/>
    </xf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2" borderId="0">
      <alignment/>
      <protection/>
    </xf>
    <xf numFmtId="0" fontId="20" fillId="2" borderId="0">
      <alignment/>
      <protection/>
    </xf>
    <xf numFmtId="0" fontId="20" fillId="2" borderId="0">
      <alignment/>
      <protection/>
    </xf>
    <xf numFmtId="0" fontId="20" fillId="2" borderId="0">
      <alignment/>
      <protection/>
    </xf>
    <xf numFmtId="0" fontId="20" fillId="2" borderId="0">
      <alignment/>
      <protection/>
    </xf>
    <xf numFmtId="0" fontId="22" fillId="2" borderId="0">
      <alignment/>
      <protection/>
    </xf>
    <xf numFmtId="0" fontId="23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 wrapText="1"/>
      <protection/>
    </xf>
    <xf numFmtId="0" fontId="23" fillId="0" borderId="0">
      <alignment wrapText="1"/>
      <protection/>
    </xf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0" borderId="0" applyNumberFormat="0" applyBorder="0" applyAlignment="0" applyProtection="0"/>
    <xf numFmtId="0" fontId="0" fillId="22" borderId="0" applyNumberFormat="0" applyBorder="0" applyAlignment="0" applyProtection="0"/>
    <xf numFmtId="0" fontId="1" fillId="16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69" fillId="25" borderId="0" applyNumberFormat="0" applyBorder="0" applyAlignment="0" applyProtection="0"/>
    <xf numFmtId="0" fontId="24" fillId="26" borderId="0" applyNumberFormat="0" applyBorder="0" applyAlignment="0" applyProtection="0"/>
    <xf numFmtId="0" fontId="69" fillId="27" borderId="0" applyNumberFormat="0" applyBorder="0" applyAlignment="0" applyProtection="0"/>
    <xf numFmtId="0" fontId="24" fillId="18" borderId="0" applyNumberFormat="0" applyBorder="0" applyAlignment="0" applyProtection="0"/>
    <xf numFmtId="0" fontId="69" fillId="28" borderId="0" applyNumberFormat="0" applyBorder="0" applyAlignment="0" applyProtection="0"/>
    <xf numFmtId="0" fontId="24" fillId="20" borderId="0" applyNumberFormat="0" applyBorder="0" applyAlignment="0" applyProtection="0"/>
    <xf numFmtId="0" fontId="69" fillId="29" borderId="0" applyNumberFormat="0" applyBorder="0" applyAlignment="0" applyProtection="0"/>
    <xf numFmtId="0" fontId="24" fillId="30" borderId="0" applyNumberFormat="0" applyBorder="0" applyAlignment="0" applyProtection="0"/>
    <xf numFmtId="0" fontId="69" fillId="31" borderId="0" applyNumberFormat="0" applyBorder="0" applyAlignment="0" applyProtection="0"/>
    <xf numFmtId="0" fontId="24" fillId="32" borderId="0" applyNumberFormat="0" applyBorder="0" applyAlignment="0" applyProtection="0"/>
    <xf numFmtId="0" fontId="69" fillId="33" borderId="0" applyNumberFormat="0" applyBorder="0" applyAlignment="0" applyProtection="0"/>
    <xf numFmtId="0" fontId="24" fillId="34" borderId="0" applyNumberFormat="0" applyBorder="0" applyAlignment="0" applyProtection="0"/>
    <xf numFmtId="0" fontId="69" fillId="35" borderId="0" applyNumberFormat="0" applyBorder="0" applyAlignment="0" applyProtection="0"/>
    <xf numFmtId="0" fontId="24" fillId="36" borderId="0" applyNumberFormat="0" applyBorder="0" applyAlignment="0" applyProtection="0"/>
    <xf numFmtId="0" fontId="69" fillId="37" borderId="0" applyNumberFormat="0" applyBorder="0" applyAlignment="0" applyProtection="0"/>
    <xf numFmtId="0" fontId="24" fillId="38" borderId="0" applyNumberFormat="0" applyBorder="0" applyAlignment="0" applyProtection="0"/>
    <xf numFmtId="0" fontId="69" fillId="39" borderId="0" applyNumberFormat="0" applyBorder="0" applyAlignment="0" applyProtection="0"/>
    <xf numFmtId="0" fontId="24" fillId="40" borderId="0" applyNumberFormat="0" applyBorder="0" applyAlignment="0" applyProtection="0"/>
    <xf numFmtId="0" fontId="69" fillId="41" borderId="0" applyNumberFormat="0" applyBorder="0" applyAlignment="0" applyProtection="0"/>
    <xf numFmtId="0" fontId="24" fillId="30" borderId="0" applyNumberFormat="0" applyBorder="0" applyAlignment="0" applyProtection="0"/>
    <xf numFmtId="0" fontId="69" fillId="42" borderId="0" applyNumberFormat="0" applyBorder="0" applyAlignment="0" applyProtection="0"/>
    <xf numFmtId="0" fontId="24" fillId="32" borderId="0" applyNumberFormat="0" applyBorder="0" applyAlignment="0" applyProtection="0"/>
    <xf numFmtId="0" fontId="69" fillId="43" borderId="0" applyNumberFormat="0" applyBorder="0" applyAlignment="0" applyProtection="0"/>
    <xf numFmtId="0" fontId="24" fillId="44" borderId="0" applyNumberFormat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70" fillId="45" borderId="0" applyNumberFormat="0" applyBorder="0" applyAlignment="0" applyProtection="0"/>
    <xf numFmtId="0" fontId="27" fillId="6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37" fontId="28" fillId="0" borderId="0">
      <alignment/>
      <protection/>
    </xf>
    <xf numFmtId="0" fontId="29" fillId="0" borderId="0">
      <alignment/>
      <protection/>
    </xf>
    <xf numFmtId="179" fontId="4" fillId="0" borderId="0" applyFill="0" applyBorder="0" applyAlignment="0">
      <protection/>
    </xf>
    <xf numFmtId="179" fontId="4" fillId="0" borderId="0" applyFill="0" applyBorder="0" applyAlignment="0">
      <protection/>
    </xf>
    <xf numFmtId="0" fontId="71" fillId="46" borderId="1" applyNumberFormat="0" applyAlignment="0" applyProtection="0"/>
    <xf numFmtId="0" fontId="30" fillId="2" borderId="2" applyNumberFormat="0" applyAlignment="0" applyProtection="0"/>
    <xf numFmtId="0" fontId="72" fillId="47" borderId="3" applyNumberFormat="0" applyAlignment="0" applyProtection="0"/>
    <xf numFmtId="0" fontId="3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80" fontId="3" fillId="0" borderId="0" applyFont="0" applyFill="0" applyBorder="0" applyAlignment="0" applyProtection="0"/>
    <xf numFmtId="41" fontId="33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75" fillId="49" borderId="0" applyNumberFormat="0" applyBorder="0" applyAlignment="0" applyProtection="0"/>
    <xf numFmtId="0" fontId="35" fillId="8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5" applyNumberFormat="0" applyAlignment="0" applyProtection="0"/>
    <xf numFmtId="0" fontId="37" fillId="0" borderId="6">
      <alignment horizontal="left" vertical="center"/>
      <protection/>
    </xf>
    <xf numFmtId="0" fontId="76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7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78" fillId="0" borderId="11" applyNumberFormat="0" applyFill="0" applyAlignment="0" applyProtection="0"/>
    <xf numFmtId="0" fontId="41" fillId="0" borderId="12" applyNumberFormat="0" applyFill="0" applyAlignment="0" applyProtection="0"/>
    <xf numFmtId="0" fontId="7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42" fillId="0" borderId="13">
      <alignment vertical="center"/>
      <protection/>
    </xf>
    <xf numFmtId="0" fontId="79" fillId="50" borderId="1" applyNumberFormat="0" applyAlignment="0" applyProtection="0"/>
    <xf numFmtId="10" fontId="36" fillId="51" borderId="13" applyNumberFormat="0" applyBorder="0" applyAlignment="0" applyProtection="0"/>
    <xf numFmtId="0" fontId="43" fillId="14" borderId="2" applyNumberFormat="0" applyAlignment="0" applyProtection="0"/>
    <xf numFmtId="0" fontId="80" fillId="0" borderId="14" applyNumberFormat="0" applyFill="0" applyAlignment="0" applyProtection="0"/>
    <xf numFmtId="0" fontId="44" fillId="0" borderId="15" applyNumberFormat="0" applyFill="0" applyAlignment="0" applyProtection="0"/>
    <xf numFmtId="182" fontId="4" fillId="0" borderId="16">
      <alignment/>
      <protection/>
    </xf>
    <xf numFmtId="182" fontId="4" fillId="0" borderId="16">
      <alignment/>
      <protection/>
    </xf>
    <xf numFmtId="0" fontId="45" fillId="0" borderId="0" applyNumberFormat="0" applyFont="0" applyFill="0" applyAlignment="0">
      <protection/>
    </xf>
    <xf numFmtId="0" fontId="81" fillId="52" borderId="0" applyNumberFormat="0" applyBorder="0" applyAlignment="0" applyProtection="0"/>
    <xf numFmtId="0" fontId="46" fillId="53" borderId="0" applyNumberFormat="0" applyBorder="0" applyAlignment="0" applyProtection="0"/>
    <xf numFmtId="183" fontId="4" fillId="0" borderId="0">
      <alignment/>
      <protection/>
    </xf>
    <xf numFmtId="183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54" borderId="17" applyNumberFormat="0" applyFont="0" applyAlignment="0" applyProtection="0"/>
    <xf numFmtId="0" fontId="1" fillId="51" borderId="18" applyNumberFormat="0" applyFont="0" applyAlignment="0" applyProtection="0"/>
    <xf numFmtId="0" fontId="82" fillId="46" borderId="19" applyNumberFormat="0" applyAlignment="0" applyProtection="0"/>
    <xf numFmtId="0" fontId="48" fillId="2" borderId="20" applyNumberFormat="0" applyAlignment="0" applyProtection="0"/>
    <xf numFmtId="9" fontId="0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4" fillId="0" borderId="21" applyNumberFormat="0" applyFill="0" applyAlignment="0" applyProtection="0"/>
    <xf numFmtId="0" fontId="4" fillId="0" borderId="22" applyNumberFormat="0" applyFont="0" applyFill="0" applyAlignment="0" applyProtection="0"/>
    <xf numFmtId="0" fontId="50" fillId="0" borderId="23" applyNumberFormat="0" applyFill="0" applyAlignment="0" applyProtection="0"/>
    <xf numFmtId="0" fontId="8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3" fillId="0" borderId="0">
      <alignment vertical="center"/>
      <protection/>
    </xf>
    <xf numFmtId="40" fontId="54" fillId="0" borderId="0" applyFont="0" applyFill="0" applyBorder="0" applyAlignment="0" applyProtection="0"/>
    <xf numFmtId="38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6" fillId="0" borderId="0">
      <alignment/>
      <protection/>
    </xf>
    <xf numFmtId="184" fontId="57" fillId="0" borderId="0" applyFont="0" applyFill="0" applyBorder="0" applyAlignment="0" applyProtection="0"/>
    <xf numFmtId="185" fontId="57" fillId="0" borderId="0" applyFont="0" applyFill="0" applyBorder="0" applyAlignment="0" applyProtection="0"/>
    <xf numFmtId="186" fontId="57" fillId="0" borderId="0" applyFont="0" applyFill="0" applyBorder="0" applyAlignment="0" applyProtection="0"/>
    <xf numFmtId="171" fontId="57" fillId="0" borderId="0" applyFont="0" applyFill="0" applyBorder="0" applyAlignment="0" applyProtection="0"/>
    <xf numFmtId="0" fontId="58" fillId="0" borderId="0">
      <alignment/>
      <protection/>
    </xf>
    <xf numFmtId="0" fontId="45" fillId="0" borderId="0">
      <alignment/>
      <protection/>
    </xf>
    <xf numFmtId="173" fontId="59" fillId="0" borderId="0" applyFont="0" applyFill="0" applyBorder="0" applyAlignment="0" applyProtection="0"/>
    <xf numFmtId="187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6" fontId="16" fillId="0" borderId="0" applyFont="0" applyFill="0" applyBorder="0" applyAlignment="0" applyProtection="0"/>
    <xf numFmtId="189" fontId="59" fillId="0" borderId="0" applyFont="0" applyFill="0" applyBorder="0" applyAlignment="0" applyProtection="0"/>
  </cellStyleXfs>
  <cellXfs count="179">
    <xf numFmtId="0" fontId="0" fillId="0" borderId="0" xfId="0" applyFont="1" applyAlignment="1">
      <alignment/>
    </xf>
    <xf numFmtId="0" fontId="73" fillId="55" borderId="0" xfId="189" applyFont="1" applyFill="1" applyAlignment="1">
      <alignment horizontal="center"/>
      <protection/>
    </xf>
    <xf numFmtId="0" fontId="73" fillId="55" borderId="0" xfId="189" applyFont="1" applyFill="1">
      <alignment/>
      <protection/>
    </xf>
    <xf numFmtId="0" fontId="73" fillId="55" borderId="13" xfId="189" applyFont="1" applyFill="1" applyBorder="1" applyAlignment="1">
      <alignment horizontal="center" vertical="center" wrapText="1"/>
      <protection/>
    </xf>
    <xf numFmtId="0" fontId="86" fillId="55" borderId="13" xfId="189" applyFont="1" applyFill="1" applyBorder="1" applyAlignment="1">
      <alignment horizontal="center"/>
      <protection/>
    </xf>
    <xf numFmtId="0" fontId="86" fillId="55" borderId="0" xfId="189" applyFont="1" applyFill="1">
      <alignment/>
      <protection/>
    </xf>
    <xf numFmtId="0" fontId="73" fillId="55" borderId="13" xfId="189" applyFont="1" applyFill="1" applyBorder="1" applyAlignment="1">
      <alignment horizontal="center"/>
      <protection/>
    </xf>
    <xf numFmtId="0" fontId="73" fillId="55" borderId="13" xfId="189" applyFont="1" applyFill="1" applyBorder="1">
      <alignment/>
      <protection/>
    </xf>
    <xf numFmtId="0" fontId="62" fillId="0" borderId="0" xfId="185" applyFont="1" applyFill="1" applyAlignment="1">
      <alignment horizontal="center"/>
      <protection/>
    </xf>
    <xf numFmtId="0" fontId="63" fillId="0" borderId="0" xfId="185" applyFont="1" applyFill="1">
      <alignment/>
      <protection/>
    </xf>
    <xf numFmtId="0" fontId="87" fillId="0" borderId="0" xfId="185" applyFont="1">
      <alignment/>
      <protection/>
    </xf>
    <xf numFmtId="0" fontId="63" fillId="0" borderId="0" xfId="185" applyFont="1" applyFill="1" applyAlignment="1">
      <alignment horizontal="center"/>
      <protection/>
    </xf>
    <xf numFmtId="0" fontId="63" fillId="0" borderId="0" xfId="185" applyFont="1" applyFill="1" applyBorder="1" applyAlignment="1">
      <alignment horizontal="center"/>
      <protection/>
    </xf>
    <xf numFmtId="0" fontId="62" fillId="0" borderId="0" xfId="185" applyFont="1" applyFill="1">
      <alignment/>
      <protection/>
    </xf>
    <xf numFmtId="0" fontId="63" fillId="0" borderId="13" xfId="185" applyFont="1" applyFill="1" applyBorder="1" applyAlignment="1">
      <alignment horizontal="center" vertical="center" wrapText="1"/>
      <protection/>
    </xf>
    <xf numFmtId="49" fontId="63" fillId="0" borderId="13" xfId="185" applyNumberFormat="1" applyFont="1" applyFill="1" applyBorder="1" applyAlignment="1">
      <alignment horizontal="center"/>
      <protection/>
    </xf>
    <xf numFmtId="49" fontId="63" fillId="0" borderId="13" xfId="185" applyNumberFormat="1" applyFont="1" applyFill="1" applyBorder="1" applyAlignment="1" quotePrefix="1">
      <alignment horizontal="center"/>
      <protection/>
    </xf>
    <xf numFmtId="0" fontId="63" fillId="0" borderId="13" xfId="185" applyFont="1" applyFill="1" applyBorder="1" applyAlignment="1" quotePrefix="1">
      <alignment horizontal="center"/>
      <protection/>
    </xf>
    <xf numFmtId="0" fontId="62" fillId="0" borderId="13" xfId="185" applyFont="1" applyFill="1" applyBorder="1">
      <alignment/>
      <protection/>
    </xf>
    <xf numFmtId="165" fontId="62" fillId="0" borderId="13" xfId="185" applyNumberFormat="1" applyFont="1" applyFill="1" applyBorder="1">
      <alignment/>
      <protection/>
    </xf>
    <xf numFmtId="0" fontId="63" fillId="0" borderId="13" xfId="185" applyFont="1" applyFill="1" applyBorder="1">
      <alignment/>
      <protection/>
    </xf>
    <xf numFmtId="165" fontId="63" fillId="0" borderId="13" xfId="185" applyNumberFormat="1" applyFont="1" applyFill="1" applyBorder="1">
      <alignment/>
      <protection/>
    </xf>
    <xf numFmtId="0" fontId="64" fillId="0" borderId="0" xfId="185" applyFont="1" applyFill="1" applyAlignment="1">
      <alignment horizontal="left"/>
      <protection/>
    </xf>
    <xf numFmtId="0" fontId="65" fillId="0" borderId="0" xfId="185" applyFont="1" applyFill="1" applyBorder="1" applyAlignment="1">
      <alignment/>
      <protection/>
    </xf>
    <xf numFmtId="0" fontId="62" fillId="0" borderId="0" xfId="185" applyFont="1" applyFill="1" applyAlignment="1" quotePrefix="1">
      <alignment/>
      <protection/>
    </xf>
    <xf numFmtId="0" fontId="63" fillId="0" borderId="0" xfId="185" applyFont="1" applyFill="1" applyAlignment="1">
      <alignment/>
      <protection/>
    </xf>
    <xf numFmtId="0" fontId="62" fillId="0" borderId="0" xfId="185" applyFont="1" applyFill="1" applyAlignment="1" quotePrefix="1">
      <alignment horizontal="left"/>
      <protection/>
    </xf>
    <xf numFmtId="0" fontId="87" fillId="56" borderId="0" xfId="185" applyFont="1" applyFill="1">
      <alignment/>
      <protection/>
    </xf>
    <xf numFmtId="0" fontId="2" fillId="55" borderId="24" xfId="189" applyFont="1" applyFill="1" applyBorder="1" applyAlignment="1">
      <alignment horizontal="center" wrapText="1"/>
      <protection/>
    </xf>
    <xf numFmtId="0" fontId="2" fillId="55" borderId="24" xfId="189" applyFont="1" applyFill="1" applyBorder="1" applyAlignment="1">
      <alignment horizontal="center"/>
      <protection/>
    </xf>
    <xf numFmtId="0" fontId="6" fillId="55" borderId="0" xfId="193" applyFont="1" applyFill="1" applyAlignment="1">
      <alignment vertical="center"/>
      <protection/>
    </xf>
    <xf numFmtId="0" fontId="8" fillId="55" borderId="0" xfId="193" applyFont="1" applyFill="1" applyAlignment="1">
      <alignment vertical="center"/>
      <protection/>
    </xf>
    <xf numFmtId="0" fontId="87" fillId="55" borderId="0" xfId="185" applyFont="1" applyFill="1">
      <alignment/>
      <protection/>
    </xf>
    <xf numFmtId="0" fontId="8" fillId="55" borderId="13" xfId="193" applyFont="1" applyFill="1" applyBorder="1" applyAlignment="1">
      <alignment horizontal="center" vertical="center" wrapText="1"/>
      <protection/>
    </xf>
    <xf numFmtId="0" fontId="8" fillId="55" borderId="25" xfId="193" applyFont="1" applyFill="1" applyBorder="1" applyAlignment="1">
      <alignment horizontal="center" vertical="center" wrapText="1"/>
      <protection/>
    </xf>
    <xf numFmtId="0" fontId="7" fillId="55" borderId="0" xfId="193" applyFont="1" applyFill="1" applyAlignment="1">
      <alignment vertical="center"/>
      <protection/>
    </xf>
    <xf numFmtId="0" fontId="7" fillId="55" borderId="16" xfId="193" applyFont="1" applyFill="1" applyBorder="1" applyAlignment="1">
      <alignment horizontal="center" vertical="center"/>
      <protection/>
    </xf>
    <xf numFmtId="0" fontId="7" fillId="55" borderId="16" xfId="193" applyFont="1" applyFill="1" applyBorder="1" applyAlignment="1">
      <alignment horizontal="left" vertical="center" wrapText="1"/>
      <protection/>
    </xf>
    <xf numFmtId="164" fontId="7" fillId="55" borderId="16" xfId="193" applyNumberFormat="1" applyFont="1" applyFill="1" applyBorder="1" applyAlignment="1">
      <alignment horizontal="center" vertical="center" wrapText="1"/>
      <protection/>
    </xf>
    <xf numFmtId="165" fontId="7" fillId="55" borderId="16" xfId="193" applyNumberFormat="1" applyFont="1" applyFill="1" applyBorder="1" applyAlignment="1">
      <alignment horizontal="center" vertical="center" wrapText="1"/>
      <protection/>
    </xf>
    <xf numFmtId="166" fontId="7" fillId="55" borderId="16" xfId="130" applyNumberFormat="1" applyFont="1" applyFill="1" applyBorder="1" applyAlignment="1">
      <alignment horizontal="center" vertical="center" wrapText="1"/>
    </xf>
    <xf numFmtId="167" fontId="7" fillId="55" borderId="16" xfId="130" applyNumberFormat="1" applyFont="1" applyFill="1" applyBorder="1" applyAlignment="1">
      <alignment horizontal="center" vertical="center" wrapText="1"/>
    </xf>
    <xf numFmtId="0" fontId="6" fillId="55" borderId="16" xfId="193" applyFont="1" applyFill="1" applyBorder="1" applyAlignment="1">
      <alignment vertical="center"/>
      <protection/>
    </xf>
    <xf numFmtId="0" fontId="8" fillId="55" borderId="26" xfId="193" applyFont="1" applyFill="1" applyBorder="1" applyAlignment="1">
      <alignment horizontal="center" vertical="center"/>
      <protection/>
    </xf>
    <xf numFmtId="0" fontId="8" fillId="55" borderId="26" xfId="193" applyFont="1" applyFill="1" applyBorder="1" applyAlignment="1">
      <alignment vertical="center"/>
      <protection/>
    </xf>
    <xf numFmtId="164" fontId="8" fillId="55" borderId="26" xfId="130" applyNumberFormat="1" applyFont="1" applyFill="1" applyBorder="1" applyAlignment="1">
      <alignment horizontal="center" vertical="center" wrapText="1"/>
    </xf>
    <xf numFmtId="164" fontId="8" fillId="55" borderId="26" xfId="193" applyNumberFormat="1" applyFont="1" applyFill="1" applyBorder="1" applyAlignment="1">
      <alignment horizontal="center" vertical="center" wrapText="1"/>
      <protection/>
    </xf>
    <xf numFmtId="165" fontId="8" fillId="55" borderId="26" xfId="193" applyNumberFormat="1" applyFont="1" applyFill="1" applyBorder="1" applyAlignment="1">
      <alignment horizontal="center" vertical="center" wrapText="1"/>
      <protection/>
    </xf>
    <xf numFmtId="166" fontId="8" fillId="55" borderId="26" xfId="130" applyNumberFormat="1" applyFont="1" applyFill="1" applyBorder="1" applyAlignment="1">
      <alignment horizontal="center" vertical="center" wrapText="1"/>
    </xf>
    <xf numFmtId="167" fontId="8" fillId="55" borderId="26" xfId="130" applyNumberFormat="1" applyFont="1" applyFill="1" applyBorder="1" applyAlignment="1">
      <alignment horizontal="center" vertical="center" wrapText="1"/>
    </xf>
    <xf numFmtId="168" fontId="8" fillId="55" borderId="26" xfId="206" applyNumberFormat="1" applyFont="1" applyFill="1" applyBorder="1" applyAlignment="1">
      <alignment vertical="center"/>
    </xf>
    <xf numFmtId="169" fontId="8" fillId="55" borderId="26" xfId="130" applyNumberFormat="1" applyFont="1" applyFill="1" applyBorder="1" applyAlignment="1">
      <alignment horizontal="center" vertical="center" wrapText="1"/>
    </xf>
    <xf numFmtId="0" fontId="7" fillId="55" borderId="26" xfId="193" applyFont="1" applyFill="1" applyBorder="1" applyAlignment="1">
      <alignment horizontal="center" vertical="center"/>
      <protection/>
    </xf>
    <xf numFmtId="0" fontId="7" fillId="55" borderId="26" xfId="193" applyFont="1" applyFill="1" applyBorder="1" applyAlignment="1">
      <alignment horizontal="left" vertical="center" wrapText="1"/>
      <protection/>
    </xf>
    <xf numFmtId="164" fontId="7" fillId="55" borderId="26" xfId="193" applyNumberFormat="1" applyFont="1" applyFill="1" applyBorder="1" applyAlignment="1">
      <alignment horizontal="center" vertical="center" wrapText="1"/>
      <protection/>
    </xf>
    <xf numFmtId="165" fontId="7" fillId="55" borderId="26" xfId="193" applyNumberFormat="1" applyFont="1" applyFill="1" applyBorder="1" applyAlignment="1">
      <alignment horizontal="center" vertical="center" wrapText="1"/>
      <protection/>
    </xf>
    <xf numFmtId="166" fontId="7" fillId="55" borderId="26" xfId="130" applyNumberFormat="1" applyFont="1" applyFill="1" applyBorder="1" applyAlignment="1">
      <alignment horizontal="center" vertical="center" wrapText="1"/>
    </xf>
    <xf numFmtId="167" fontId="7" fillId="55" borderId="26" xfId="130" applyNumberFormat="1" applyFont="1" applyFill="1" applyBorder="1" applyAlignment="1">
      <alignment horizontal="center" vertical="center" wrapText="1"/>
    </xf>
    <xf numFmtId="0" fontId="8" fillId="55" borderId="27" xfId="193" applyFont="1" applyFill="1" applyBorder="1" applyAlignment="1">
      <alignment horizontal="center" vertical="center"/>
      <protection/>
    </xf>
    <xf numFmtId="0" fontId="8" fillId="55" borderId="27" xfId="193" applyFont="1" applyFill="1" applyBorder="1" applyAlignment="1">
      <alignment vertical="center"/>
      <protection/>
    </xf>
    <xf numFmtId="164" fontId="8" fillId="55" borderId="27" xfId="130" applyNumberFormat="1" applyFont="1" applyFill="1" applyBorder="1" applyAlignment="1">
      <alignment horizontal="center" vertical="center" wrapText="1"/>
    </xf>
    <xf numFmtId="164" fontId="8" fillId="55" borderId="27" xfId="193" applyNumberFormat="1" applyFont="1" applyFill="1" applyBorder="1" applyAlignment="1">
      <alignment horizontal="center" vertical="center" wrapText="1"/>
      <protection/>
    </xf>
    <xf numFmtId="165" fontId="8" fillId="55" borderId="27" xfId="193" applyNumberFormat="1" applyFont="1" applyFill="1" applyBorder="1" applyAlignment="1">
      <alignment horizontal="center" vertical="center" wrapText="1"/>
      <protection/>
    </xf>
    <xf numFmtId="168" fontId="8" fillId="55" borderId="27" xfId="206" applyNumberFormat="1" applyFont="1" applyFill="1" applyBorder="1" applyAlignment="1">
      <alignment vertical="center"/>
    </xf>
    <xf numFmtId="0" fontId="10" fillId="55" borderId="13" xfId="193" applyFont="1" applyFill="1" applyBorder="1" applyAlignment="1">
      <alignment horizontal="center" vertical="center"/>
      <protection/>
    </xf>
    <xf numFmtId="0" fontId="7" fillId="55" borderId="13" xfId="193" applyFont="1" applyFill="1" applyBorder="1" applyAlignment="1">
      <alignment vertical="center"/>
      <protection/>
    </xf>
    <xf numFmtId="164" fontId="7" fillId="55" borderId="13" xfId="193" applyNumberFormat="1" applyFont="1" applyFill="1" applyBorder="1" applyAlignment="1">
      <alignment horizontal="center" vertical="center" wrapText="1"/>
      <protection/>
    </xf>
    <xf numFmtId="165" fontId="7" fillId="55" borderId="13" xfId="193" applyNumberFormat="1" applyFont="1" applyFill="1" applyBorder="1" applyAlignment="1">
      <alignment horizontal="center" vertical="center" wrapText="1"/>
      <protection/>
    </xf>
    <xf numFmtId="166" fontId="7" fillId="55" borderId="13" xfId="130" applyNumberFormat="1" applyFont="1" applyFill="1" applyBorder="1" applyAlignment="1">
      <alignment horizontal="center" vertical="center" wrapText="1"/>
    </xf>
    <xf numFmtId="167" fontId="7" fillId="55" borderId="13" xfId="130" applyNumberFormat="1" applyFont="1" applyFill="1" applyBorder="1" applyAlignment="1">
      <alignment horizontal="center" vertical="center" wrapText="1"/>
    </xf>
    <xf numFmtId="168" fontId="7" fillId="55" borderId="13" xfId="206" applyNumberFormat="1" applyFont="1" applyFill="1" applyBorder="1" applyAlignment="1">
      <alignment vertical="center"/>
    </xf>
    <xf numFmtId="0" fontId="6" fillId="55" borderId="0" xfId="193" applyFont="1" applyFill="1">
      <alignment/>
      <protection/>
    </xf>
    <xf numFmtId="0" fontId="6" fillId="55" borderId="0" xfId="193" applyFont="1" applyFill="1" applyBorder="1" applyAlignment="1">
      <alignment horizontal="right" wrapText="1"/>
      <protection/>
    </xf>
    <xf numFmtId="0" fontId="6" fillId="55" borderId="0" xfId="193" applyFont="1" applyFill="1" applyBorder="1" applyAlignment="1">
      <alignment/>
      <protection/>
    </xf>
    <xf numFmtId="165" fontId="6" fillId="55" borderId="0" xfId="193" applyNumberFormat="1" applyFont="1" applyFill="1" applyBorder="1" applyAlignment="1">
      <alignment/>
      <protection/>
    </xf>
    <xf numFmtId="2" fontId="6" fillId="55" borderId="0" xfId="193" applyNumberFormat="1" applyFont="1" applyFill="1">
      <alignment/>
      <protection/>
    </xf>
    <xf numFmtId="0" fontId="11" fillId="55" borderId="0" xfId="193" applyFont="1" applyFill="1" applyBorder="1" applyAlignment="1">
      <alignment horizontal="center"/>
      <protection/>
    </xf>
    <xf numFmtId="0" fontId="11" fillId="55" borderId="0" xfId="193" applyFont="1" applyFill="1" applyBorder="1" applyAlignment="1">
      <alignment/>
      <protection/>
    </xf>
    <xf numFmtId="10" fontId="11" fillId="55" borderId="0" xfId="206" applyNumberFormat="1" applyFont="1" applyFill="1" applyBorder="1" applyAlignment="1">
      <alignment/>
    </xf>
    <xf numFmtId="0" fontId="6" fillId="55" borderId="0" xfId="193" applyFont="1" applyFill="1" applyAlignment="1">
      <alignment horizontal="left" vertical="center"/>
      <protection/>
    </xf>
    <xf numFmtId="0" fontId="11" fillId="55" borderId="0" xfId="193" applyFont="1" applyFill="1" applyAlignment="1">
      <alignment horizontal="center"/>
      <protection/>
    </xf>
    <xf numFmtId="0" fontId="11" fillId="55" borderId="0" xfId="193" applyFont="1" applyFill="1">
      <alignment/>
      <protection/>
    </xf>
    <xf numFmtId="165" fontId="6" fillId="55" borderId="0" xfId="193" applyNumberFormat="1" applyFont="1" applyFill="1">
      <alignment/>
      <protection/>
    </xf>
    <xf numFmtId="0" fontId="6" fillId="55" borderId="0" xfId="193" applyFont="1" applyFill="1" applyAlignment="1">
      <alignment horizontal="right"/>
      <protection/>
    </xf>
    <xf numFmtId="10" fontId="6" fillId="55" borderId="0" xfId="206" applyNumberFormat="1" applyFont="1" applyFill="1" applyAlignment="1">
      <alignment horizontal="right"/>
    </xf>
    <xf numFmtId="0" fontId="11" fillId="55" borderId="0" xfId="193" applyFont="1" applyFill="1" applyAlignment="1">
      <alignment/>
      <protection/>
    </xf>
    <xf numFmtId="10" fontId="11" fillId="55" borderId="0" xfId="206" applyNumberFormat="1" applyFont="1" applyFill="1" applyAlignment="1">
      <alignment/>
    </xf>
    <xf numFmtId="2" fontId="11" fillId="55" borderId="0" xfId="193" applyNumberFormat="1" applyFont="1" applyFill="1">
      <alignment/>
      <protection/>
    </xf>
    <xf numFmtId="170" fontId="6" fillId="55" borderId="0" xfId="193" applyNumberFormat="1" applyFont="1" applyFill="1">
      <alignment/>
      <protection/>
    </xf>
    <xf numFmtId="0" fontId="6" fillId="55" borderId="0" xfId="193" applyFont="1" applyFill="1" applyAlignment="1">
      <alignment horizontal="left"/>
      <protection/>
    </xf>
    <xf numFmtId="166" fontId="7" fillId="55" borderId="13" xfId="126" applyNumberFormat="1" applyFont="1" applyFill="1" applyBorder="1" applyAlignment="1">
      <alignment horizontal="center" vertical="center" wrapText="1"/>
    </xf>
    <xf numFmtId="167" fontId="7" fillId="55" borderId="13" xfId="126" applyNumberFormat="1" applyFont="1" applyFill="1" applyBorder="1" applyAlignment="1">
      <alignment horizontal="center" vertical="center" wrapText="1"/>
    </xf>
    <xf numFmtId="43" fontId="6" fillId="55" borderId="0" xfId="193" applyNumberFormat="1" applyFont="1" applyFill="1">
      <alignment/>
      <protection/>
    </xf>
    <xf numFmtId="165" fontId="6" fillId="55" borderId="28" xfId="130" applyNumberFormat="1" applyFont="1" applyFill="1" applyBorder="1" applyAlignment="1">
      <alignment horizontal="center" vertical="center" wrapText="1"/>
    </xf>
    <xf numFmtId="0" fontId="6" fillId="55" borderId="28" xfId="193" applyFont="1" applyFill="1" applyBorder="1" applyAlignment="1">
      <alignment vertical="center"/>
      <protection/>
    </xf>
    <xf numFmtId="165" fontId="6" fillId="55" borderId="28" xfId="130" applyNumberFormat="1" applyFont="1" applyFill="1" applyBorder="1" applyAlignment="1">
      <alignment horizontal="center" vertical="center" wrapText="1"/>
    </xf>
    <xf numFmtId="165" fontId="11" fillId="55" borderId="28" xfId="130" applyNumberFormat="1" applyFont="1" applyFill="1" applyBorder="1" applyAlignment="1">
      <alignment vertical="center"/>
    </xf>
    <xf numFmtId="0" fontId="60" fillId="0" borderId="0" xfId="188" applyFont="1">
      <alignment/>
      <protection/>
    </xf>
    <xf numFmtId="16" fontId="60" fillId="0" borderId="0" xfId="188" applyNumberFormat="1" applyFont="1" applyAlignment="1" quotePrefix="1">
      <alignment horizontal="center"/>
      <protection/>
    </xf>
    <xf numFmtId="0" fontId="3" fillId="0" borderId="16" xfId="188" applyFont="1" applyBorder="1" applyAlignment="1">
      <alignment horizontal="center" vertical="center"/>
      <protection/>
    </xf>
    <xf numFmtId="0" fontId="3" fillId="0" borderId="16" xfId="188" applyFont="1" applyFill="1" applyBorder="1" applyAlignment="1">
      <alignment vertical="center"/>
      <protection/>
    </xf>
    <xf numFmtId="170" fontId="3" fillId="0" borderId="16" xfId="188" applyNumberFormat="1" applyFont="1" applyBorder="1" applyAlignment="1">
      <alignment horizontal="center" vertical="center"/>
      <protection/>
    </xf>
    <xf numFmtId="3" fontId="3" fillId="0" borderId="16" xfId="188" applyNumberFormat="1" applyFont="1" applyBorder="1" applyAlignment="1">
      <alignment horizontal="center" vertical="center"/>
      <protection/>
    </xf>
    <xf numFmtId="170" fontId="3" fillId="0" borderId="16" xfId="188" applyNumberFormat="1" applyFont="1" applyFill="1" applyBorder="1" applyAlignment="1" quotePrefix="1">
      <alignment horizontal="center" vertical="center"/>
      <protection/>
    </xf>
    <xf numFmtId="3" fontId="3" fillId="0" borderId="16" xfId="188" applyNumberFormat="1" applyFont="1" applyFill="1" applyBorder="1" applyAlignment="1" quotePrefix="1">
      <alignment horizontal="center" vertical="center"/>
      <protection/>
    </xf>
    <xf numFmtId="3" fontId="60" fillId="0" borderId="0" xfId="188" applyNumberFormat="1" applyFont="1" applyFill="1">
      <alignment/>
      <protection/>
    </xf>
    <xf numFmtId="2" fontId="3" fillId="0" borderId="0" xfId="188" applyNumberFormat="1" applyFont="1" applyFill="1" applyBorder="1" applyAlignment="1">
      <alignment horizontal="right"/>
      <protection/>
    </xf>
    <xf numFmtId="0" fontId="60" fillId="0" borderId="0" xfId="188" applyFont="1" applyFill="1">
      <alignment/>
      <protection/>
    </xf>
    <xf numFmtId="0" fontId="3" fillId="0" borderId="26" xfId="188" applyFont="1" applyBorder="1" applyAlignment="1">
      <alignment horizontal="center" vertical="center"/>
      <protection/>
    </xf>
    <xf numFmtId="0" fontId="3" fillId="0" borderId="26" xfId="188" applyFont="1" applyFill="1" applyBorder="1" applyAlignment="1">
      <alignment vertical="center"/>
      <protection/>
    </xf>
    <xf numFmtId="170" fontId="3" fillId="0" borderId="26" xfId="188" applyNumberFormat="1" applyFont="1" applyBorder="1" applyAlignment="1">
      <alignment horizontal="center" vertical="center"/>
      <protection/>
    </xf>
    <xf numFmtId="3" fontId="3" fillId="0" borderId="26" xfId="188" applyNumberFormat="1" applyFont="1" applyBorder="1" applyAlignment="1">
      <alignment horizontal="center" vertical="center"/>
      <protection/>
    </xf>
    <xf numFmtId="170" fontId="3" fillId="0" borderId="26" xfId="188" applyNumberFormat="1" applyFont="1" applyFill="1" applyBorder="1" applyAlignment="1" quotePrefix="1">
      <alignment horizontal="center" vertical="center"/>
      <protection/>
    </xf>
    <xf numFmtId="3" fontId="3" fillId="0" borderId="26" xfId="188" applyNumberFormat="1" applyFont="1" applyFill="1" applyBorder="1" applyAlignment="1" quotePrefix="1">
      <alignment horizontal="center" vertical="center"/>
      <protection/>
    </xf>
    <xf numFmtId="0" fontId="3" fillId="0" borderId="26" xfId="188" applyFont="1" applyFill="1" applyBorder="1" applyAlignment="1">
      <alignment horizontal="left" vertical="center"/>
      <protection/>
    </xf>
    <xf numFmtId="2" fontId="3" fillId="0" borderId="26" xfId="188" applyNumberFormat="1" applyFont="1" applyFill="1" applyBorder="1" applyAlignment="1" quotePrefix="1">
      <alignment horizontal="center" vertical="center"/>
      <protection/>
    </xf>
    <xf numFmtId="0" fontId="3" fillId="0" borderId="29" xfId="188" applyFont="1" applyFill="1" applyBorder="1" applyAlignment="1">
      <alignment vertical="center"/>
      <protection/>
    </xf>
    <xf numFmtId="170" fontId="3" fillId="0" borderId="29" xfId="188" applyNumberFormat="1" applyFont="1" applyBorder="1" applyAlignment="1">
      <alignment horizontal="center" vertical="center"/>
      <protection/>
    </xf>
    <xf numFmtId="3" fontId="3" fillId="0" borderId="29" xfId="188" applyNumberFormat="1" applyFont="1" applyBorder="1" applyAlignment="1">
      <alignment horizontal="center" vertical="center"/>
      <protection/>
    </xf>
    <xf numFmtId="170" fontId="3" fillId="0" borderId="29" xfId="188" applyNumberFormat="1" applyFont="1" applyFill="1" applyBorder="1" applyAlignment="1" quotePrefix="1">
      <alignment horizontal="center" vertical="center"/>
      <protection/>
    </xf>
    <xf numFmtId="3" fontId="3" fillId="0" borderId="29" xfId="188" applyNumberFormat="1" applyFont="1" applyFill="1" applyBorder="1" applyAlignment="1" quotePrefix="1">
      <alignment horizontal="center" vertical="center"/>
      <protection/>
    </xf>
    <xf numFmtId="1" fontId="5" fillId="0" borderId="13" xfId="188" applyNumberFormat="1" applyFont="1" applyBorder="1" applyAlignment="1">
      <alignment horizontal="center" vertical="center"/>
      <protection/>
    </xf>
    <xf numFmtId="3" fontId="5" fillId="0" borderId="13" xfId="188" applyNumberFormat="1" applyFont="1" applyBorder="1" applyAlignment="1">
      <alignment horizontal="center" vertical="center"/>
      <protection/>
    </xf>
    <xf numFmtId="170" fontId="5" fillId="0" borderId="13" xfId="188" applyNumberFormat="1" applyFont="1" applyBorder="1" applyAlignment="1">
      <alignment horizontal="center" vertical="center"/>
      <protection/>
    </xf>
    <xf numFmtId="0" fontId="5" fillId="0" borderId="0" xfId="188" applyFont="1" applyBorder="1" applyAlignment="1">
      <alignment horizontal="center" vertical="center"/>
      <protection/>
    </xf>
    <xf numFmtId="170" fontId="5" fillId="0" borderId="0" xfId="188" applyNumberFormat="1" applyFont="1" applyBorder="1" applyAlignment="1">
      <alignment horizontal="center" vertical="center"/>
      <protection/>
    </xf>
    <xf numFmtId="3" fontId="5" fillId="0" borderId="0" xfId="188" applyNumberFormat="1" applyFont="1" applyBorder="1" applyAlignment="1">
      <alignment horizontal="center" vertical="center"/>
      <protection/>
    </xf>
    <xf numFmtId="2" fontId="5" fillId="0" borderId="0" xfId="188" applyNumberFormat="1" applyFont="1" applyBorder="1" applyAlignment="1">
      <alignment horizontal="center" vertical="center"/>
      <protection/>
    </xf>
    <xf numFmtId="2" fontId="5" fillId="0" borderId="30" xfId="188" applyNumberFormat="1" applyFont="1" applyBorder="1" applyAlignment="1">
      <alignment horizontal="center" vertical="center"/>
      <protection/>
    </xf>
    <xf numFmtId="0" fontId="3" fillId="0" borderId="0" xfId="188" applyFont="1">
      <alignment/>
      <protection/>
    </xf>
    <xf numFmtId="0" fontId="86" fillId="55" borderId="13" xfId="189" applyFont="1" applyFill="1" applyBorder="1" applyAlignment="1">
      <alignment horizontal="center" vertical="center"/>
      <protection/>
    </xf>
    <xf numFmtId="0" fontId="86" fillId="55" borderId="13" xfId="189" applyFont="1" applyFill="1" applyBorder="1" applyAlignment="1">
      <alignment horizontal="center" vertical="center" wrapText="1"/>
      <protection/>
    </xf>
    <xf numFmtId="0" fontId="86" fillId="55" borderId="13" xfId="189" applyFont="1" applyFill="1" applyBorder="1" applyAlignment="1">
      <alignment horizontal="center"/>
      <protection/>
    </xf>
    <xf numFmtId="0" fontId="66" fillId="55" borderId="0" xfId="189" applyFont="1" applyFill="1" applyAlignment="1">
      <alignment horizontal="center" wrapText="1"/>
      <protection/>
    </xf>
    <xf numFmtId="0" fontId="65" fillId="0" borderId="30" xfId="185" applyFont="1" applyFill="1" applyBorder="1" applyAlignment="1">
      <alignment horizontal="center"/>
      <protection/>
    </xf>
    <xf numFmtId="0" fontId="63" fillId="0" borderId="0" xfId="185" applyFont="1" applyFill="1" applyAlignment="1">
      <alignment horizontal="center"/>
      <protection/>
    </xf>
    <xf numFmtId="0" fontId="65" fillId="0" borderId="24" xfId="185" applyFont="1" applyFill="1" applyBorder="1" applyAlignment="1">
      <alignment horizontal="right"/>
      <protection/>
    </xf>
    <xf numFmtId="0" fontId="63" fillId="0" borderId="25" xfId="185" applyFont="1" applyFill="1" applyBorder="1" applyAlignment="1">
      <alignment horizontal="center" vertical="center"/>
      <protection/>
    </xf>
    <xf numFmtId="0" fontId="63" fillId="0" borderId="31" xfId="185" applyFont="1" applyFill="1" applyBorder="1" applyAlignment="1">
      <alignment horizontal="center" vertical="center"/>
      <protection/>
    </xf>
    <xf numFmtId="0" fontId="63" fillId="0" borderId="13" xfId="185" applyFont="1" applyFill="1" applyBorder="1" applyAlignment="1">
      <alignment horizontal="center" vertical="center"/>
      <protection/>
    </xf>
    <xf numFmtId="0" fontId="63" fillId="0" borderId="32" xfId="185" applyFont="1" applyFill="1" applyBorder="1" applyAlignment="1">
      <alignment horizontal="center" vertical="center" wrapText="1"/>
      <protection/>
    </xf>
    <xf numFmtId="0" fontId="63" fillId="0" borderId="33" xfId="185" applyFont="1" applyFill="1" applyBorder="1" applyAlignment="1">
      <alignment horizontal="center" vertical="center" wrapText="1"/>
      <protection/>
    </xf>
    <xf numFmtId="0" fontId="63" fillId="0" borderId="13" xfId="185" applyFont="1" applyFill="1" applyBorder="1" applyAlignment="1">
      <alignment horizontal="center" vertical="center" wrapText="1"/>
      <protection/>
    </xf>
    <xf numFmtId="0" fontId="62" fillId="0" borderId="0" xfId="185" applyFont="1" applyFill="1" applyAlignment="1">
      <alignment horizontal="center"/>
      <protection/>
    </xf>
    <xf numFmtId="0" fontId="63" fillId="0" borderId="13" xfId="185" applyFont="1" applyFill="1" applyBorder="1" applyAlignment="1">
      <alignment horizontal="center"/>
      <protection/>
    </xf>
    <xf numFmtId="0" fontId="64" fillId="0" borderId="0" xfId="185" applyFont="1" applyFill="1" applyAlignment="1">
      <alignment horizontal="center"/>
      <protection/>
    </xf>
    <xf numFmtId="0" fontId="10" fillId="55" borderId="34" xfId="193" applyFont="1" applyFill="1" applyBorder="1" applyAlignment="1">
      <alignment horizontal="center" vertical="center" wrapText="1"/>
      <protection/>
    </xf>
    <xf numFmtId="0" fontId="10" fillId="55" borderId="35" xfId="193" applyFont="1" applyFill="1" applyBorder="1" applyAlignment="1">
      <alignment horizontal="center" vertical="center" wrapText="1"/>
      <protection/>
    </xf>
    <xf numFmtId="0" fontId="11" fillId="55" borderId="0" xfId="193" applyFont="1" applyFill="1" applyAlignment="1">
      <alignment horizontal="center"/>
      <protection/>
    </xf>
    <xf numFmtId="0" fontId="7" fillId="55" borderId="34" xfId="193" applyFont="1" applyFill="1" applyBorder="1" applyAlignment="1">
      <alignment horizontal="center" vertical="center" wrapText="1"/>
      <protection/>
    </xf>
    <xf numFmtId="0" fontId="7" fillId="55" borderId="6" xfId="193" applyFont="1" applyFill="1" applyBorder="1" applyAlignment="1">
      <alignment horizontal="center" vertical="center" wrapText="1"/>
      <protection/>
    </xf>
    <xf numFmtId="0" fontId="7" fillId="55" borderId="35" xfId="193" applyFont="1" applyFill="1" applyBorder="1" applyAlignment="1">
      <alignment horizontal="center" vertical="center" wrapText="1"/>
      <protection/>
    </xf>
    <xf numFmtId="0" fontId="7" fillId="55" borderId="25" xfId="193" applyFont="1" applyFill="1" applyBorder="1" applyAlignment="1">
      <alignment horizontal="center" vertical="center" wrapText="1"/>
      <protection/>
    </xf>
    <xf numFmtId="0" fontId="7" fillId="55" borderId="36" xfId="193" applyFont="1" applyFill="1" applyBorder="1" applyAlignment="1">
      <alignment horizontal="center" vertical="center" wrapText="1"/>
      <protection/>
    </xf>
    <xf numFmtId="0" fontId="7" fillId="55" borderId="31" xfId="193" applyFont="1" applyFill="1" applyBorder="1" applyAlignment="1">
      <alignment horizontal="center" vertical="center" wrapText="1"/>
      <protection/>
    </xf>
    <xf numFmtId="0" fontId="7" fillId="55" borderId="25" xfId="193" applyFont="1" applyFill="1" applyBorder="1" applyAlignment="1">
      <alignment horizontal="center" vertical="center"/>
      <protection/>
    </xf>
    <xf numFmtId="0" fontId="7" fillId="55" borderId="36" xfId="193" applyFont="1" applyFill="1" applyBorder="1" applyAlignment="1">
      <alignment horizontal="center" vertical="center"/>
      <protection/>
    </xf>
    <xf numFmtId="0" fontId="7" fillId="55" borderId="31" xfId="193" applyFont="1" applyFill="1" applyBorder="1" applyAlignment="1">
      <alignment horizontal="center" vertical="center"/>
      <protection/>
    </xf>
    <xf numFmtId="0" fontId="9" fillId="55" borderId="34" xfId="193" applyFont="1" applyFill="1" applyBorder="1" applyAlignment="1">
      <alignment horizontal="center" vertical="center"/>
      <protection/>
    </xf>
    <xf numFmtId="0" fontId="9" fillId="55" borderId="6" xfId="193" applyFont="1" applyFill="1" applyBorder="1" applyAlignment="1">
      <alignment horizontal="center" vertical="center"/>
      <protection/>
    </xf>
    <xf numFmtId="0" fontId="9" fillId="55" borderId="35" xfId="193" applyFont="1" applyFill="1" applyBorder="1" applyAlignment="1">
      <alignment horizontal="center" vertical="center"/>
      <protection/>
    </xf>
    <xf numFmtId="0" fontId="8" fillId="55" borderId="25" xfId="193" applyFont="1" applyFill="1" applyBorder="1" applyAlignment="1">
      <alignment horizontal="center" vertical="center" wrapText="1"/>
      <protection/>
    </xf>
    <xf numFmtId="0" fontId="8" fillId="55" borderId="31" xfId="193" applyFont="1" applyFill="1" applyBorder="1" applyAlignment="1">
      <alignment horizontal="center" vertical="center" wrapText="1"/>
      <protection/>
    </xf>
    <xf numFmtId="0" fontId="10" fillId="55" borderId="6" xfId="193" applyFont="1" applyFill="1" applyBorder="1" applyAlignment="1">
      <alignment horizontal="center" vertical="center" wrapText="1"/>
      <protection/>
    </xf>
    <xf numFmtId="0" fontId="5" fillId="55" borderId="0" xfId="193" applyFont="1" applyFill="1" applyAlignment="1">
      <alignment horizontal="center" vertical="center" wrapText="1"/>
      <protection/>
    </xf>
    <xf numFmtId="0" fontId="7" fillId="55" borderId="13" xfId="193" applyFont="1" applyFill="1" applyBorder="1" applyAlignment="1">
      <alignment horizontal="center" vertical="center"/>
      <protection/>
    </xf>
    <xf numFmtId="0" fontId="7" fillId="55" borderId="13" xfId="193" applyFont="1" applyFill="1" applyBorder="1" applyAlignment="1">
      <alignment horizontal="center" vertical="center" wrapText="1"/>
      <protection/>
    </xf>
    <xf numFmtId="0" fontId="8" fillId="55" borderId="36" xfId="193" applyFont="1" applyFill="1" applyBorder="1" applyAlignment="1">
      <alignment horizontal="center" vertical="center" wrapText="1"/>
      <protection/>
    </xf>
    <xf numFmtId="0" fontId="5" fillId="0" borderId="13" xfId="188" applyFont="1" applyBorder="1" applyAlignment="1">
      <alignment horizontal="center" vertical="center"/>
      <protection/>
    </xf>
    <xf numFmtId="0" fontId="5" fillId="0" borderId="36" xfId="188" applyFont="1" applyBorder="1" applyAlignment="1">
      <alignment horizontal="center" vertical="center" wrapText="1"/>
      <protection/>
    </xf>
    <xf numFmtId="0" fontId="5" fillId="0" borderId="31" xfId="188" applyFont="1" applyBorder="1" applyAlignment="1">
      <alignment horizontal="center" vertical="center" wrapText="1"/>
      <protection/>
    </xf>
    <xf numFmtId="0" fontId="5" fillId="0" borderId="13" xfId="188" applyFont="1" applyBorder="1" applyAlignment="1">
      <alignment horizontal="center" vertical="center" wrapText="1"/>
      <protection/>
    </xf>
    <xf numFmtId="0" fontId="5" fillId="0" borderId="34" xfId="188" applyFont="1" applyBorder="1" applyAlignment="1">
      <alignment horizontal="center" vertical="center"/>
      <protection/>
    </xf>
    <xf numFmtId="0" fontId="5" fillId="0" borderId="6" xfId="188" applyFont="1" applyBorder="1" applyAlignment="1">
      <alignment horizontal="center" vertical="center"/>
      <protection/>
    </xf>
    <xf numFmtId="0" fontId="3" fillId="0" borderId="0" xfId="188" applyFont="1" applyAlignment="1" quotePrefix="1">
      <alignment horizontal="left" vertical="center" wrapText="1"/>
      <protection/>
    </xf>
    <xf numFmtId="0" fontId="11" fillId="0" borderId="0" xfId="188" applyFont="1" applyBorder="1" applyAlignment="1">
      <alignment horizontal="center" vertical="center" wrapText="1"/>
      <protection/>
    </xf>
    <xf numFmtId="0" fontId="61" fillId="0" borderId="24" xfId="188" applyFont="1" applyBorder="1" applyAlignment="1">
      <alignment horizontal="center" vertical="center" wrapText="1"/>
      <protection/>
    </xf>
    <xf numFmtId="0" fontId="5" fillId="0" borderId="34" xfId="188" applyFont="1" applyBorder="1" applyAlignment="1">
      <alignment horizontal="center" vertical="center" wrapText="1"/>
      <protection/>
    </xf>
    <xf numFmtId="0" fontId="5" fillId="0" borderId="35" xfId="188" applyFont="1" applyBorder="1" applyAlignment="1">
      <alignment horizontal="center" vertical="center" wrapText="1"/>
      <protection/>
    </xf>
  </cellXfs>
  <cellStyles count="22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[0]_BRE" xfId="22"/>
    <cellStyle name="??_ Att. 1- Cover" xfId="23"/>
    <cellStyle name="•W_’·Šú‰p•¶" xfId="24"/>
    <cellStyle name="1" xfId="25"/>
    <cellStyle name="1_Cau thuy dien Ban La (Cu Anh)" xfId="26"/>
    <cellStyle name="1_Cau thuy dien Ban La (Cu Anh) 2" xfId="27"/>
    <cellStyle name="1_Du toan 558 (Km17+508.12 - Km 22)" xfId="28"/>
    <cellStyle name="1_Du toan 558 (Km17+508.12 - Km 22) 2" xfId="29"/>
    <cellStyle name="1_ÿÿÿÿÿ" xfId="30"/>
    <cellStyle name="2" xfId="31"/>
    <cellStyle name="2_Cau thuy dien Ban La (Cu Anh)" xfId="32"/>
    <cellStyle name="2_Cau thuy dien Ban La (Cu Anh) 2" xfId="33"/>
    <cellStyle name="2_Du toan 558 (Km17+508.12 - Km 22)" xfId="34"/>
    <cellStyle name="2_Du toan 558 (Km17+508.12 - Km 22) 2" xfId="35"/>
    <cellStyle name="2_ÿÿÿÿÿ" xfId="36"/>
    <cellStyle name="20% - Accent1" xfId="37"/>
    <cellStyle name="20% - Accent1 2" xfId="38"/>
    <cellStyle name="20% - Accent2" xfId="39"/>
    <cellStyle name="20% - Accent2 2" xfId="40"/>
    <cellStyle name="20% - Accent3" xfId="41"/>
    <cellStyle name="20% - Accent3 2" xfId="42"/>
    <cellStyle name="20% - Accent4" xfId="43"/>
    <cellStyle name="20% - Accent4 2" xfId="44"/>
    <cellStyle name="20% - Accent5" xfId="45"/>
    <cellStyle name="20% - Accent5 2" xfId="46"/>
    <cellStyle name="20% - Accent6" xfId="47"/>
    <cellStyle name="20% - Accent6 2" xfId="48"/>
    <cellStyle name="3" xfId="49"/>
    <cellStyle name="3_Cau thuy dien Ban La (Cu Anh)" xfId="50"/>
    <cellStyle name="3_Cau thuy dien Ban La (Cu Anh) 2" xfId="51"/>
    <cellStyle name="3_Du toan 558 (Km17+508.12 - Km 22)" xfId="52"/>
    <cellStyle name="3_Du toan 558 (Km17+508.12 - Km 22) 2" xfId="53"/>
    <cellStyle name="3_ÿÿÿÿÿ" xfId="54"/>
    <cellStyle name="4" xfId="55"/>
    <cellStyle name="4_Cau thuy dien Ban La (Cu Anh)" xfId="56"/>
    <cellStyle name="4_Cau thuy dien Ban La (Cu Anh) 2" xfId="57"/>
    <cellStyle name="4_Du toan 558 (Km17+508.12 - Km 22)" xfId="58"/>
    <cellStyle name="4_Du toan 558 (Km17+508.12 - Km 22) 2" xfId="59"/>
    <cellStyle name="4_ÿÿÿÿÿ" xfId="60"/>
    <cellStyle name="40% - Accent1" xfId="61"/>
    <cellStyle name="40% - Accent1 2" xfId="62"/>
    <cellStyle name="40% - Accent2" xfId="63"/>
    <cellStyle name="40% - Accent2 2" xfId="64"/>
    <cellStyle name="40% - Accent3" xfId="65"/>
    <cellStyle name="40% - Accent3 2" xfId="66"/>
    <cellStyle name="40% - Accent4" xfId="67"/>
    <cellStyle name="40% - Accent4 2" xfId="68"/>
    <cellStyle name="40% - Accent5" xfId="69"/>
    <cellStyle name="40% - Accent5 2" xfId="70"/>
    <cellStyle name="40% - Accent6" xfId="71"/>
    <cellStyle name="40% - Accent6 2" xfId="72"/>
    <cellStyle name="60% - Accent1" xfId="73"/>
    <cellStyle name="60% - Accent1 2" xfId="74"/>
    <cellStyle name="60% - Accent2" xfId="75"/>
    <cellStyle name="60% - Accent2 2" xfId="76"/>
    <cellStyle name="60% - Accent3" xfId="77"/>
    <cellStyle name="60% - Accent3 2" xfId="78"/>
    <cellStyle name="60% - Accent4" xfId="79"/>
    <cellStyle name="60% - Accent4 2" xfId="80"/>
    <cellStyle name="60% - Accent5" xfId="81"/>
    <cellStyle name="60% - Accent5 2" xfId="82"/>
    <cellStyle name="60% - Accent6" xfId="83"/>
    <cellStyle name="60% - Accent6 2" xfId="84"/>
    <cellStyle name="Accent1" xfId="85"/>
    <cellStyle name="Accent1 2" xfId="86"/>
    <cellStyle name="Accent2" xfId="87"/>
    <cellStyle name="Accent2 2" xfId="88"/>
    <cellStyle name="Accent3" xfId="89"/>
    <cellStyle name="Accent3 2" xfId="90"/>
    <cellStyle name="Accent4" xfId="91"/>
    <cellStyle name="Accent4 2" xfId="92"/>
    <cellStyle name="Accent5" xfId="93"/>
    <cellStyle name="Accent5 2" xfId="94"/>
    <cellStyle name="Accent6" xfId="95"/>
    <cellStyle name="Accent6 2" xfId="96"/>
    <cellStyle name="AeE­ [0]_INQUIRY ¿μ¾÷AßAø " xfId="97"/>
    <cellStyle name="ÅëÈ­ [0]_S" xfId="98"/>
    <cellStyle name="AeE­_INQUIRY ¿μ¾÷AßAø " xfId="99"/>
    <cellStyle name="ÅëÈ­_S" xfId="100"/>
    <cellStyle name="AÞ¸¶ [0]_INQUIRY ¿?¾÷AßAø " xfId="101"/>
    <cellStyle name="ÄÞ¸¶ [0]_S" xfId="102"/>
    <cellStyle name="AÞ¸¶_INQUIRY ¿?¾÷AßAø " xfId="103"/>
    <cellStyle name="ÄÞ¸¶_S" xfId="104"/>
    <cellStyle name="Bad" xfId="105"/>
    <cellStyle name="Bad 2" xfId="106"/>
    <cellStyle name="C?AØ_¿?¾÷CoE² " xfId="107"/>
    <cellStyle name="C￥AØ_¿μ¾÷CoE² " xfId="108"/>
    <cellStyle name="Ç¥ÁØ_S" xfId="109"/>
    <cellStyle name="C￥AØ_Sheet1_¿μ¾÷CoE² " xfId="110"/>
    <cellStyle name="Calc Currency (0)" xfId="111"/>
    <cellStyle name="Calc Currency (0)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omma [0] 2" xfId="119"/>
    <cellStyle name="Comma [0] 3" xfId="120"/>
    <cellStyle name="Comma [0] 4" xfId="121"/>
    <cellStyle name="Comma [0] 5" xfId="122"/>
    <cellStyle name="Comma [0] 6" xfId="123"/>
    <cellStyle name="Comma 10" xfId="124"/>
    <cellStyle name="Comma 11" xfId="125"/>
    <cellStyle name="Comma 12" xfId="126"/>
    <cellStyle name="Comma 2" xfId="127"/>
    <cellStyle name="Comma 2 2" xfId="128"/>
    <cellStyle name="Comma 2 3" xfId="129"/>
    <cellStyle name="Comma 3" xfId="130"/>
    <cellStyle name="Comma 3 2" xfId="131"/>
    <cellStyle name="Comma 4" xfId="132"/>
    <cellStyle name="Comma 4 2" xfId="133"/>
    <cellStyle name="Comma 5" xfId="134"/>
    <cellStyle name="Comma 5 2" xfId="135"/>
    <cellStyle name="Comma 6" xfId="136"/>
    <cellStyle name="Comma 6 2" xfId="137"/>
    <cellStyle name="Comma 7" xfId="138"/>
    <cellStyle name="Comma 8" xfId="139"/>
    <cellStyle name="Comma 9" xfId="140"/>
    <cellStyle name="Comma0" xfId="141"/>
    <cellStyle name="Currency" xfId="142"/>
    <cellStyle name="Currency [0]" xfId="143"/>
    <cellStyle name="Currency0" xfId="144"/>
    <cellStyle name="Date" xfId="145"/>
    <cellStyle name="Explanatory Text" xfId="146"/>
    <cellStyle name="Explanatory Text 2" xfId="147"/>
    <cellStyle name="Fixed" xfId="148"/>
    <cellStyle name="Good" xfId="149"/>
    <cellStyle name="Good 2" xfId="150"/>
    <cellStyle name="Grey" xfId="151"/>
    <cellStyle name="Header1" xfId="152"/>
    <cellStyle name="Header2" xfId="153"/>
    <cellStyle name="Heading 1" xfId="154"/>
    <cellStyle name="Heading 1 2" xfId="155"/>
    <cellStyle name="Heading 1 3" xfId="156"/>
    <cellStyle name="Heading 2" xfId="157"/>
    <cellStyle name="Heading 2 2" xfId="158"/>
    <cellStyle name="Heading 2 3" xfId="159"/>
    <cellStyle name="Heading 3" xfId="160"/>
    <cellStyle name="Heading 3 2" xfId="161"/>
    <cellStyle name="Heading 4" xfId="162"/>
    <cellStyle name="Heading 4 2" xfId="163"/>
    <cellStyle name="Hoa-Scholl" xfId="164"/>
    <cellStyle name="Input" xfId="165"/>
    <cellStyle name="Input [yellow]" xfId="166"/>
    <cellStyle name="Input 2" xfId="167"/>
    <cellStyle name="Linked Cell" xfId="168"/>
    <cellStyle name="Linked Cell 2" xfId="169"/>
    <cellStyle name="moi" xfId="170"/>
    <cellStyle name="moi 2" xfId="171"/>
    <cellStyle name="n" xfId="172"/>
    <cellStyle name="Neutral" xfId="173"/>
    <cellStyle name="Neutral 2" xfId="174"/>
    <cellStyle name="Normal - Style1" xfId="175"/>
    <cellStyle name="Normal - Style1 2" xfId="176"/>
    <cellStyle name="Normal 10" xfId="177"/>
    <cellStyle name="Normal 11" xfId="178"/>
    <cellStyle name="Normal 12" xfId="179"/>
    <cellStyle name="Normal 13" xfId="180"/>
    <cellStyle name="Normal 14" xfId="181"/>
    <cellStyle name="Normal 15" xfId="182"/>
    <cellStyle name="Normal 16" xfId="183"/>
    <cellStyle name="Normal 17" xfId="184"/>
    <cellStyle name="Normal 18" xfId="185"/>
    <cellStyle name="Normal 2" xfId="186"/>
    <cellStyle name="Normal 2 2" xfId="187"/>
    <cellStyle name="Normal 2_Mo hinh Nghi Xuan" xfId="188"/>
    <cellStyle name="Normal 3" xfId="189"/>
    <cellStyle name="Normal 3 2" xfId="190"/>
    <cellStyle name="Normal 3 3" xfId="191"/>
    <cellStyle name="Normal 4" xfId="192"/>
    <cellStyle name="Normal 5" xfId="193"/>
    <cellStyle name="Normal 6" xfId="194"/>
    <cellStyle name="Normal 7" xfId="195"/>
    <cellStyle name="Normal 8" xfId="196"/>
    <cellStyle name="Normal 9" xfId="197"/>
    <cellStyle name="Normal1" xfId="198"/>
    <cellStyle name="Note" xfId="199"/>
    <cellStyle name="Note 2" xfId="200"/>
    <cellStyle name="Output" xfId="201"/>
    <cellStyle name="Output 2" xfId="202"/>
    <cellStyle name="Percent" xfId="203"/>
    <cellStyle name="Percent [2]" xfId="204"/>
    <cellStyle name="Percent [2] 2" xfId="205"/>
    <cellStyle name="Percent 2" xfId="206"/>
    <cellStyle name="Percent 3" xfId="207"/>
    <cellStyle name="Title" xfId="208"/>
    <cellStyle name="Title 2" xfId="209"/>
    <cellStyle name="Total" xfId="210"/>
    <cellStyle name="Total 2" xfId="211"/>
    <cellStyle name="Total 3" xfId="212"/>
    <cellStyle name="Warning Text" xfId="213"/>
    <cellStyle name="Warning Text 2" xfId="214"/>
    <cellStyle name="xuan" xfId="215"/>
    <cellStyle name=" [0.00]_ Att. 1- Cover" xfId="216"/>
    <cellStyle name="_ Att. 1- Cover" xfId="217"/>
    <cellStyle name="?_ Att. 1- Cover" xfId="218"/>
    <cellStyle name="똿뗦먛귟 [0.00]_PRODUCT DETAIL Q1" xfId="219"/>
    <cellStyle name="똿뗦먛귟_PRODUCT DETAIL Q1" xfId="220"/>
    <cellStyle name="믅됞 [0.00]_PRODUCT DETAIL Q1" xfId="221"/>
    <cellStyle name="믅됞_PRODUCT DETAIL Q1" xfId="222"/>
    <cellStyle name="백분율_95" xfId="223"/>
    <cellStyle name="뷭?_BOOKSHIP" xfId="224"/>
    <cellStyle name="콤마 [0]_1202" xfId="225"/>
    <cellStyle name="콤마_1202" xfId="226"/>
    <cellStyle name="통화 [0]_1202" xfId="227"/>
    <cellStyle name="통화_1202" xfId="228"/>
    <cellStyle name="표준_(정보부문)월별인원계획" xfId="229"/>
    <cellStyle name="一般_00Q3902REV.1" xfId="230"/>
    <cellStyle name="千分位[0]_00Q3902REV.1" xfId="231"/>
    <cellStyle name="千分位_00Q3902REV.1" xfId="232"/>
    <cellStyle name="貨幣 [0]_00Q3902REV.1" xfId="233"/>
    <cellStyle name="貨幣[0]_BRE" xfId="234"/>
    <cellStyle name="貨幣_00Q3902REV.1" xfId="2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2</xdr:row>
      <xdr:rowOff>0</xdr:rowOff>
    </xdr:from>
    <xdr:to>
      <xdr:col>1</xdr:col>
      <xdr:colOff>381000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90600" y="285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c%20gtnt%202014%20bao%20cao%20tinh%20(23.5.201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g hop"/>
      <sheetName val="CL"/>
      <sheetName val="CX"/>
      <sheetName val="DT"/>
      <sheetName val="HK"/>
      <sheetName val="KA"/>
      <sheetName val="LH"/>
      <sheetName val="NX"/>
      <sheetName val="VQ"/>
      <sheetName val="TH"/>
      <sheetName val="HS"/>
      <sheetName val="TPHT"/>
    </sheetNames>
    <sheetDataSet>
      <sheetData sheetId="1">
        <row r="33">
          <cell r="K33">
            <v>0</v>
          </cell>
          <cell r="L33">
            <v>2.5260000000000002</v>
          </cell>
          <cell r="M33">
            <v>14.073</v>
          </cell>
          <cell r="N33">
            <v>3.7930000000000006</v>
          </cell>
          <cell r="O33">
            <v>0.72</v>
          </cell>
          <cell r="P33">
            <v>2972</v>
          </cell>
        </row>
      </sheetData>
      <sheetData sheetId="3">
        <row r="34">
          <cell r="AA34">
            <v>0.8</v>
          </cell>
          <cell r="AB34">
            <v>3.7600000000000002</v>
          </cell>
          <cell r="AC34">
            <v>3.1</v>
          </cell>
          <cell r="AD34">
            <v>972.5</v>
          </cell>
        </row>
      </sheetData>
      <sheetData sheetId="4">
        <row r="27">
          <cell r="L27">
            <v>0</v>
          </cell>
          <cell r="P27">
            <v>0</v>
          </cell>
        </row>
      </sheetData>
      <sheetData sheetId="5">
        <row r="34">
          <cell r="U34">
            <v>0</v>
          </cell>
          <cell r="W34">
            <v>1477</v>
          </cell>
        </row>
      </sheetData>
      <sheetData sheetId="7">
        <row r="24">
          <cell r="X24">
            <v>0</v>
          </cell>
          <cell r="AB24">
            <v>0</v>
          </cell>
        </row>
      </sheetData>
      <sheetData sheetId="8">
        <row r="17">
          <cell r="K17">
            <v>3.72</v>
          </cell>
          <cell r="L17">
            <v>5.03</v>
          </cell>
          <cell r="N17">
            <v>0.5</v>
          </cell>
        </row>
      </sheetData>
      <sheetData sheetId="10">
        <row r="36">
          <cell r="K36">
            <v>0.15</v>
          </cell>
          <cell r="O36">
            <v>0</v>
          </cell>
        </row>
      </sheetData>
      <sheetData sheetId="11">
        <row r="12">
          <cell r="K12">
            <v>0</v>
          </cell>
          <cell r="L12">
            <v>0</v>
          </cell>
          <cell r="M12">
            <v>0</v>
          </cell>
          <cell r="N12">
            <v>0.4</v>
          </cell>
          <cell r="O12">
            <v>0</v>
          </cell>
          <cell r="P12">
            <v>144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D5" sqref="D5:G5"/>
    </sheetView>
  </sheetViews>
  <sheetFormatPr defaultColWidth="9.140625" defaultRowHeight="15"/>
  <cols>
    <col min="1" max="1" width="6.421875" style="1" customWidth="1"/>
    <col min="2" max="2" width="13.00390625" style="2" customWidth="1"/>
    <col min="3" max="3" width="10.57421875" style="1" customWidth="1"/>
    <col min="4" max="4" width="8.8515625" style="1" customWidth="1"/>
    <col min="5" max="5" width="13.140625" style="1" customWidth="1"/>
    <col min="6" max="6" width="13.28125" style="1" customWidth="1"/>
    <col min="7" max="7" width="14.8515625" style="1" customWidth="1"/>
    <col min="8" max="16384" width="9.140625" style="2" customWidth="1"/>
  </cols>
  <sheetData>
    <row r="1" ht="15.75">
      <c r="B1" s="1"/>
    </row>
    <row r="2" spans="1:7" ht="21.75" customHeight="1">
      <c r="A2" s="133" t="s">
        <v>131</v>
      </c>
      <c r="B2" s="133"/>
      <c r="C2" s="133"/>
      <c r="D2" s="133"/>
      <c r="E2" s="133"/>
      <c r="F2" s="133"/>
      <c r="G2" s="133"/>
    </row>
    <row r="3" spans="1:7" ht="15.75">
      <c r="A3" s="133"/>
      <c r="B3" s="133"/>
      <c r="C3" s="133"/>
      <c r="D3" s="133"/>
      <c r="E3" s="133"/>
      <c r="F3" s="133"/>
      <c r="G3" s="133"/>
    </row>
    <row r="4" spans="1:7" ht="15.75">
      <c r="A4" s="28"/>
      <c r="B4" s="28"/>
      <c r="C4" s="28"/>
      <c r="D4" s="28"/>
      <c r="E4" s="28"/>
      <c r="F4" s="28"/>
      <c r="G4" s="29"/>
    </row>
    <row r="5" spans="1:7" ht="15" customHeight="1">
      <c r="A5" s="130" t="s">
        <v>17</v>
      </c>
      <c r="B5" s="131" t="s">
        <v>71</v>
      </c>
      <c r="C5" s="130" t="s">
        <v>0</v>
      </c>
      <c r="D5" s="130" t="s">
        <v>126</v>
      </c>
      <c r="E5" s="130"/>
      <c r="F5" s="130"/>
      <c r="G5" s="130"/>
    </row>
    <row r="6" spans="1:7" ht="31.5">
      <c r="A6" s="130"/>
      <c r="B6" s="131"/>
      <c r="C6" s="130"/>
      <c r="D6" s="3" t="s">
        <v>1</v>
      </c>
      <c r="E6" s="3" t="s">
        <v>2</v>
      </c>
      <c r="F6" s="3" t="s">
        <v>3</v>
      </c>
      <c r="G6" s="3" t="s">
        <v>4</v>
      </c>
    </row>
    <row r="7" spans="1:7" s="5" customFormat="1" ht="15.75">
      <c r="A7" s="132" t="s">
        <v>0</v>
      </c>
      <c r="B7" s="132"/>
      <c r="C7" s="4">
        <f aca="true" t="shared" si="0" ref="C7:C19">D7+E7+F7+G7</f>
        <v>52</v>
      </c>
      <c r="D7" s="4">
        <f>SUM(D8:D19)</f>
        <v>5</v>
      </c>
      <c r="E7" s="4">
        <f>SUM(E8:E19)</f>
        <v>3</v>
      </c>
      <c r="F7" s="4">
        <f>SUM(F8:F19)</f>
        <v>10</v>
      </c>
      <c r="G7" s="4">
        <f>SUM(G8:G19)</f>
        <v>34</v>
      </c>
    </row>
    <row r="8" spans="1:7" ht="15.75">
      <c r="A8" s="6">
        <v>1</v>
      </c>
      <c r="B8" s="7" t="s">
        <v>5</v>
      </c>
      <c r="C8" s="4">
        <f t="shared" si="0"/>
        <v>1</v>
      </c>
      <c r="D8" s="6"/>
      <c r="E8" s="6"/>
      <c r="F8" s="6"/>
      <c r="G8" s="6">
        <v>1</v>
      </c>
    </row>
    <row r="9" spans="1:7" ht="15.75">
      <c r="A9" s="6">
        <v>2</v>
      </c>
      <c r="B9" s="7" t="s">
        <v>6</v>
      </c>
      <c r="C9" s="4">
        <f t="shared" si="0"/>
        <v>2</v>
      </c>
      <c r="D9" s="6">
        <v>2</v>
      </c>
      <c r="E9" s="6"/>
      <c r="F9" s="6"/>
      <c r="G9" s="6"/>
    </row>
    <row r="10" spans="1:7" ht="15.75">
      <c r="A10" s="6">
        <v>3</v>
      </c>
      <c r="B10" s="7" t="s">
        <v>7</v>
      </c>
      <c r="C10" s="4">
        <f t="shared" si="0"/>
        <v>0</v>
      </c>
      <c r="D10" s="6"/>
      <c r="E10" s="6"/>
      <c r="F10" s="6"/>
      <c r="G10" s="6"/>
    </row>
    <row r="11" spans="1:7" ht="15.75">
      <c r="A11" s="6">
        <v>4</v>
      </c>
      <c r="B11" s="7" t="s">
        <v>8</v>
      </c>
      <c r="C11" s="4">
        <f t="shared" si="0"/>
        <v>15</v>
      </c>
      <c r="D11" s="6"/>
      <c r="E11" s="6">
        <v>1</v>
      </c>
      <c r="F11" s="6">
        <v>1</v>
      </c>
      <c r="G11" s="6">
        <v>13</v>
      </c>
    </row>
    <row r="12" spans="1:7" ht="15.75">
      <c r="A12" s="6">
        <v>5</v>
      </c>
      <c r="B12" s="7" t="s">
        <v>9</v>
      </c>
      <c r="C12" s="4">
        <f t="shared" si="0"/>
        <v>0</v>
      </c>
      <c r="D12" s="6"/>
      <c r="E12" s="6"/>
      <c r="F12" s="6"/>
      <c r="G12" s="6"/>
    </row>
    <row r="13" spans="1:7" ht="15.75">
      <c r="A13" s="6">
        <v>6</v>
      </c>
      <c r="B13" s="7" t="s">
        <v>10</v>
      </c>
      <c r="C13" s="4">
        <f t="shared" si="0"/>
        <v>17</v>
      </c>
      <c r="D13" s="6"/>
      <c r="E13" s="6"/>
      <c r="F13" s="6">
        <v>7</v>
      </c>
      <c r="G13" s="6">
        <v>10</v>
      </c>
    </row>
    <row r="14" spans="1:7" ht="15.75">
      <c r="A14" s="6">
        <v>7</v>
      </c>
      <c r="B14" s="7" t="s">
        <v>11</v>
      </c>
      <c r="C14" s="4">
        <f t="shared" si="0"/>
        <v>11</v>
      </c>
      <c r="D14" s="6">
        <v>1</v>
      </c>
      <c r="E14" s="6"/>
      <c r="F14" s="6"/>
      <c r="G14" s="6">
        <v>10</v>
      </c>
    </row>
    <row r="15" spans="1:7" ht="15.75">
      <c r="A15" s="6">
        <v>8</v>
      </c>
      <c r="B15" s="7" t="s">
        <v>12</v>
      </c>
      <c r="C15" s="4">
        <f t="shared" si="0"/>
        <v>0</v>
      </c>
      <c r="D15" s="6"/>
      <c r="E15" s="6"/>
      <c r="F15" s="6"/>
      <c r="G15" s="6"/>
    </row>
    <row r="16" spans="1:7" ht="15.75">
      <c r="A16" s="6">
        <v>9</v>
      </c>
      <c r="B16" s="7" t="s">
        <v>13</v>
      </c>
      <c r="C16" s="4">
        <f t="shared" si="0"/>
        <v>0</v>
      </c>
      <c r="D16" s="6"/>
      <c r="E16" s="6"/>
      <c r="F16" s="6"/>
      <c r="G16" s="6"/>
    </row>
    <row r="17" spans="1:7" ht="15.75">
      <c r="A17" s="6">
        <v>10</v>
      </c>
      <c r="B17" s="7" t="s">
        <v>14</v>
      </c>
      <c r="C17" s="4">
        <f t="shared" si="0"/>
        <v>0</v>
      </c>
      <c r="D17" s="6"/>
      <c r="E17" s="6"/>
      <c r="F17" s="6"/>
      <c r="G17" s="6"/>
    </row>
    <row r="18" spans="1:7" ht="15.75">
      <c r="A18" s="6">
        <v>11</v>
      </c>
      <c r="B18" s="7" t="s">
        <v>15</v>
      </c>
      <c r="C18" s="4">
        <f t="shared" si="0"/>
        <v>0</v>
      </c>
      <c r="D18" s="6"/>
      <c r="E18" s="6"/>
      <c r="F18" s="6"/>
      <c r="G18" s="6"/>
    </row>
    <row r="19" spans="1:7" ht="15.75">
      <c r="A19" s="6">
        <v>12</v>
      </c>
      <c r="B19" s="7" t="s">
        <v>16</v>
      </c>
      <c r="C19" s="4">
        <f t="shared" si="0"/>
        <v>6</v>
      </c>
      <c r="D19" s="6">
        <v>2</v>
      </c>
      <c r="E19" s="6">
        <v>2</v>
      </c>
      <c r="F19" s="6">
        <v>2</v>
      </c>
      <c r="G19" s="6"/>
    </row>
  </sheetData>
  <sheetProtection/>
  <mergeCells count="6">
    <mergeCell ref="A5:A6"/>
    <mergeCell ref="B5:B6"/>
    <mergeCell ref="C5:C6"/>
    <mergeCell ref="D5:G5"/>
    <mergeCell ref="A7:B7"/>
    <mergeCell ref="A2:G3"/>
  </mergeCells>
  <printOptions/>
  <pageMargins left="0.7" right="0.7" top="1.12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C1">
      <selection activeCell="A5" sqref="A5:L5"/>
    </sheetView>
  </sheetViews>
  <sheetFormatPr defaultColWidth="9.140625" defaultRowHeight="15"/>
  <cols>
    <col min="1" max="1" width="14.8515625" style="10" customWidth="1"/>
    <col min="2" max="2" width="5.7109375" style="10" customWidth="1"/>
    <col min="3" max="3" width="12.7109375" style="10" customWidth="1"/>
    <col min="4" max="4" width="10.8515625" style="10" customWidth="1"/>
    <col min="5" max="5" width="14.00390625" style="10" customWidth="1"/>
    <col min="6" max="6" width="6.8515625" style="10" customWidth="1"/>
    <col min="7" max="7" width="7.421875" style="10" customWidth="1"/>
    <col min="8" max="8" width="13.28125" style="10" customWidth="1"/>
    <col min="9" max="9" width="10.8515625" style="10" customWidth="1"/>
    <col min="10" max="10" width="7.7109375" style="10" customWidth="1"/>
    <col min="11" max="11" width="14.140625" style="10" customWidth="1"/>
    <col min="12" max="12" width="13.28125" style="10" customWidth="1"/>
    <col min="13" max="13" width="9.140625" style="10" customWidth="1"/>
    <col min="14" max="14" width="9.57421875" style="10" bestFit="1" customWidth="1"/>
    <col min="15" max="16384" width="9.140625" style="10" customWidth="1"/>
  </cols>
  <sheetData>
    <row r="1" spans="1:12" ht="11.25">
      <c r="A1" s="143" t="s">
        <v>81</v>
      </c>
      <c r="B1" s="143"/>
      <c r="C1" s="143"/>
      <c r="D1" s="9"/>
      <c r="E1" s="9"/>
      <c r="F1" s="9"/>
      <c r="G1" s="9"/>
      <c r="H1" s="9"/>
      <c r="I1" s="9"/>
      <c r="J1" s="144" t="s">
        <v>82</v>
      </c>
      <c r="K1" s="144"/>
      <c r="L1" s="144"/>
    </row>
    <row r="2" spans="1:12" ht="11.25">
      <c r="A2" s="135" t="s">
        <v>83</v>
      </c>
      <c r="B2" s="135"/>
      <c r="C2" s="135"/>
      <c r="D2" s="9"/>
      <c r="E2" s="9"/>
      <c r="F2" s="9"/>
      <c r="G2" s="9"/>
      <c r="H2" s="9"/>
      <c r="I2" s="9"/>
      <c r="J2" s="12"/>
      <c r="K2" s="12"/>
      <c r="L2" s="12"/>
    </row>
    <row r="3" spans="1:12" ht="11.25">
      <c r="A3" s="135"/>
      <c r="B3" s="135"/>
      <c r="C3" s="135"/>
      <c r="D3" s="9"/>
      <c r="E3" s="9"/>
      <c r="F3" s="9"/>
      <c r="G3" s="9"/>
      <c r="H3" s="9"/>
      <c r="I3" s="9"/>
      <c r="J3" s="9"/>
      <c r="K3" s="9"/>
      <c r="L3" s="9"/>
    </row>
    <row r="4" spans="1:12" ht="11.25">
      <c r="A4" s="135" t="s">
        <v>127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ht="11.25">
      <c r="A5" s="145" t="s">
        <v>84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ht="11.25">
      <c r="A6" s="135" t="s">
        <v>85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1:12" ht="11.25">
      <c r="A7" s="13"/>
      <c r="B7" s="13"/>
      <c r="C7" s="13"/>
      <c r="D7" s="13"/>
      <c r="E7" s="13"/>
      <c r="F7" s="13"/>
      <c r="G7" s="13"/>
      <c r="H7" s="13"/>
      <c r="I7" s="136" t="s">
        <v>86</v>
      </c>
      <c r="J7" s="136"/>
      <c r="K7" s="136"/>
      <c r="L7" s="136"/>
    </row>
    <row r="8" spans="1:12" ht="42" customHeight="1">
      <c r="A8" s="137" t="s">
        <v>71</v>
      </c>
      <c r="B8" s="139" t="s">
        <v>87</v>
      </c>
      <c r="C8" s="139"/>
      <c r="D8" s="139"/>
      <c r="E8" s="140" t="s">
        <v>88</v>
      </c>
      <c r="F8" s="141"/>
      <c r="G8" s="142" t="s">
        <v>89</v>
      </c>
      <c r="H8" s="139"/>
      <c r="I8" s="139"/>
      <c r="J8" s="142" t="s">
        <v>90</v>
      </c>
      <c r="K8" s="139"/>
      <c r="L8" s="139"/>
    </row>
    <row r="9" spans="1:12" ht="87.75" customHeight="1">
      <c r="A9" s="138"/>
      <c r="B9" s="14" t="s">
        <v>91</v>
      </c>
      <c r="C9" s="14" t="s">
        <v>92</v>
      </c>
      <c r="D9" s="14" t="s">
        <v>93</v>
      </c>
      <c r="E9" s="14" t="s">
        <v>94</v>
      </c>
      <c r="F9" s="14" t="s">
        <v>95</v>
      </c>
      <c r="G9" s="14" t="s">
        <v>96</v>
      </c>
      <c r="H9" s="14" t="s">
        <v>97</v>
      </c>
      <c r="I9" s="14" t="s">
        <v>98</v>
      </c>
      <c r="J9" s="14" t="s">
        <v>96</v>
      </c>
      <c r="K9" s="14" t="s">
        <v>97</v>
      </c>
      <c r="L9" s="14" t="s">
        <v>98</v>
      </c>
    </row>
    <row r="10" spans="1:12" ht="11.25">
      <c r="A10" s="15" t="s">
        <v>99</v>
      </c>
      <c r="B10" s="15" t="s">
        <v>100</v>
      </c>
      <c r="C10" s="15" t="s">
        <v>101</v>
      </c>
      <c r="D10" s="15" t="s">
        <v>102</v>
      </c>
      <c r="E10" s="15" t="s">
        <v>103</v>
      </c>
      <c r="F10" s="15" t="s">
        <v>104</v>
      </c>
      <c r="G10" s="15" t="s">
        <v>105</v>
      </c>
      <c r="H10" s="15" t="s">
        <v>106</v>
      </c>
      <c r="I10" s="16" t="s">
        <v>107</v>
      </c>
      <c r="J10" s="17" t="s">
        <v>108</v>
      </c>
      <c r="K10" s="17" t="s">
        <v>109</v>
      </c>
      <c r="L10" s="17" t="s">
        <v>110</v>
      </c>
    </row>
    <row r="11" spans="1:14" ht="11.25">
      <c r="A11" s="18" t="s">
        <v>111</v>
      </c>
      <c r="B11" s="19">
        <v>16</v>
      </c>
      <c r="C11" s="19">
        <v>2049000000</v>
      </c>
      <c r="D11" s="19">
        <v>77745796</v>
      </c>
      <c r="E11" s="19">
        <v>98965169278</v>
      </c>
      <c r="F11" s="19">
        <v>1180</v>
      </c>
      <c r="G11" s="19">
        <v>19</v>
      </c>
      <c r="H11" s="19">
        <v>2499000000</v>
      </c>
      <c r="I11" s="19">
        <v>78150796</v>
      </c>
      <c r="J11" s="19">
        <v>338</v>
      </c>
      <c r="K11" s="19">
        <v>22673000000</v>
      </c>
      <c r="L11" s="19">
        <v>1318889577</v>
      </c>
      <c r="N11" s="27">
        <v>1688161552</v>
      </c>
    </row>
    <row r="12" spans="1:12" ht="11.25">
      <c r="A12" s="18" t="s">
        <v>112</v>
      </c>
      <c r="B12" s="19">
        <v>31</v>
      </c>
      <c r="C12" s="19">
        <v>3354000000</v>
      </c>
      <c r="D12" s="19">
        <v>6609000</v>
      </c>
      <c r="E12" s="19">
        <v>115617477896</v>
      </c>
      <c r="F12" s="19">
        <v>2169</v>
      </c>
      <c r="G12" s="19">
        <v>51</v>
      </c>
      <c r="H12" s="19">
        <v>4602000000</v>
      </c>
      <c r="I12" s="19">
        <v>13552000</v>
      </c>
      <c r="J12" s="19">
        <v>640</v>
      </c>
      <c r="K12" s="19">
        <v>42558000000</v>
      </c>
      <c r="L12" s="19">
        <v>1104091612</v>
      </c>
    </row>
    <row r="13" spans="1:12" ht="11.25">
      <c r="A13" s="18" t="s">
        <v>113</v>
      </c>
      <c r="B13" s="19">
        <v>14</v>
      </c>
      <c r="C13" s="19">
        <v>1240000000</v>
      </c>
      <c r="D13" s="19">
        <v>67014394</v>
      </c>
      <c r="E13" s="19">
        <v>79902994244</v>
      </c>
      <c r="F13" s="19">
        <v>1201</v>
      </c>
      <c r="G13" s="19">
        <v>25</v>
      </c>
      <c r="H13" s="19">
        <v>1713600000</v>
      </c>
      <c r="I13" s="19">
        <v>88913394</v>
      </c>
      <c r="J13" s="19">
        <v>164</v>
      </c>
      <c r="K13" s="19">
        <v>19535500000</v>
      </c>
      <c r="L13" s="19">
        <v>1461336600</v>
      </c>
    </row>
    <row r="14" spans="1:12" ht="11.25">
      <c r="A14" s="18" t="s">
        <v>114</v>
      </c>
      <c r="B14" s="19">
        <v>25</v>
      </c>
      <c r="C14" s="19">
        <v>1380000000</v>
      </c>
      <c r="D14" s="19">
        <v>62470495</v>
      </c>
      <c r="E14" s="19">
        <v>79266155157</v>
      </c>
      <c r="F14" s="19">
        <v>1166</v>
      </c>
      <c r="G14" s="19">
        <v>26</v>
      </c>
      <c r="H14" s="19">
        <v>1456000000</v>
      </c>
      <c r="I14" s="19">
        <v>62470495</v>
      </c>
      <c r="J14" s="19">
        <v>290</v>
      </c>
      <c r="K14" s="19">
        <v>19311400000</v>
      </c>
      <c r="L14" s="19">
        <v>1513111080.55</v>
      </c>
    </row>
    <row r="15" spans="1:12" ht="11.25">
      <c r="A15" s="18" t="s">
        <v>115</v>
      </c>
      <c r="B15" s="19">
        <v>7</v>
      </c>
      <c r="C15" s="19">
        <v>3580000000</v>
      </c>
      <c r="D15" s="19">
        <v>33268602</v>
      </c>
      <c r="E15" s="19">
        <v>61679623719</v>
      </c>
      <c r="F15" s="19">
        <v>239</v>
      </c>
      <c r="G15" s="19">
        <v>8</v>
      </c>
      <c r="H15" s="19">
        <v>3664000000</v>
      </c>
      <c r="I15" s="19">
        <v>33268602</v>
      </c>
      <c r="J15" s="19">
        <v>58</v>
      </c>
      <c r="K15" s="19">
        <v>22734000000</v>
      </c>
      <c r="L15" s="19">
        <v>544713436</v>
      </c>
    </row>
    <row r="16" spans="1:12" ht="11.25">
      <c r="A16" s="18" t="s">
        <v>116</v>
      </c>
      <c r="B16" s="19">
        <v>7</v>
      </c>
      <c r="C16" s="19">
        <v>1050000000</v>
      </c>
      <c r="D16" s="19">
        <v>18034413</v>
      </c>
      <c r="E16" s="19">
        <v>55207268000</v>
      </c>
      <c r="F16" s="19">
        <v>540</v>
      </c>
      <c r="G16" s="19">
        <v>9</v>
      </c>
      <c r="H16" s="19">
        <v>1154000000</v>
      </c>
      <c r="I16" s="19">
        <v>18034413</v>
      </c>
      <c r="J16" s="19">
        <v>108</v>
      </c>
      <c r="K16" s="19">
        <v>13489000000</v>
      </c>
      <c r="L16" s="19">
        <v>559764647</v>
      </c>
    </row>
    <row r="17" spans="1:12" ht="11.25">
      <c r="A17" s="18" t="s">
        <v>117</v>
      </c>
      <c r="B17" s="19">
        <v>8</v>
      </c>
      <c r="C17" s="19">
        <v>658000000</v>
      </c>
      <c r="D17" s="19">
        <v>21756057</v>
      </c>
      <c r="E17" s="19">
        <v>34330400000</v>
      </c>
      <c r="F17" s="19">
        <v>404</v>
      </c>
      <c r="G17" s="19">
        <v>12</v>
      </c>
      <c r="H17" s="19">
        <v>901000000</v>
      </c>
      <c r="I17" s="19">
        <v>21891057</v>
      </c>
      <c r="J17" s="19">
        <v>124</v>
      </c>
      <c r="K17" s="19">
        <v>8738000000</v>
      </c>
      <c r="L17" s="19">
        <v>440191123</v>
      </c>
    </row>
    <row r="18" spans="1:12" ht="11.25">
      <c r="A18" s="18" t="s">
        <v>118</v>
      </c>
      <c r="B18" s="19">
        <v>21</v>
      </c>
      <c r="C18" s="19">
        <v>1537000000</v>
      </c>
      <c r="D18" s="19">
        <v>51914692</v>
      </c>
      <c r="E18" s="19">
        <v>61399199960</v>
      </c>
      <c r="F18" s="19">
        <v>899</v>
      </c>
      <c r="G18" s="19">
        <v>24</v>
      </c>
      <c r="H18" s="19">
        <v>1724000000</v>
      </c>
      <c r="I18" s="19">
        <v>51914692</v>
      </c>
      <c r="J18" s="19">
        <v>210</v>
      </c>
      <c r="K18" s="19">
        <v>16380500000</v>
      </c>
      <c r="L18" s="19">
        <v>827046075</v>
      </c>
    </row>
    <row r="19" spans="1:12" ht="11.25">
      <c r="A19" s="18" t="s">
        <v>119</v>
      </c>
      <c r="B19" s="19">
        <v>11</v>
      </c>
      <c r="C19" s="19">
        <v>795000000</v>
      </c>
      <c r="D19" s="19">
        <v>62416351</v>
      </c>
      <c r="E19" s="19">
        <v>101602020527</v>
      </c>
      <c r="F19" s="19">
        <v>1399</v>
      </c>
      <c r="G19" s="19">
        <v>14</v>
      </c>
      <c r="H19" s="19">
        <v>998000000</v>
      </c>
      <c r="I19" s="19">
        <v>62416351</v>
      </c>
      <c r="J19" s="19">
        <v>199</v>
      </c>
      <c r="K19" s="19">
        <v>15780000000</v>
      </c>
      <c r="L19" s="19">
        <v>920544092</v>
      </c>
    </row>
    <row r="20" spans="1:12" ht="11.25">
      <c r="A20" s="18" t="s">
        <v>120</v>
      </c>
      <c r="B20" s="19">
        <v>15</v>
      </c>
      <c r="C20" s="19">
        <v>1480000000</v>
      </c>
      <c r="D20" s="19">
        <v>132548621</v>
      </c>
      <c r="E20" s="19">
        <v>46868641000</v>
      </c>
      <c r="F20" s="19">
        <v>900</v>
      </c>
      <c r="G20" s="19">
        <v>15</v>
      </c>
      <c r="H20" s="19">
        <v>1480000000</v>
      </c>
      <c r="I20" s="19">
        <v>132548621</v>
      </c>
      <c r="J20" s="19">
        <v>117</v>
      </c>
      <c r="K20" s="19">
        <v>6228000000</v>
      </c>
      <c r="L20" s="19">
        <v>593223203</v>
      </c>
    </row>
    <row r="21" spans="1:12" ht="11.25">
      <c r="A21" s="18" t="s">
        <v>121</v>
      </c>
      <c r="B21" s="19">
        <v>0</v>
      </c>
      <c r="C21" s="19">
        <v>0</v>
      </c>
      <c r="D21" s="19">
        <v>1511000</v>
      </c>
      <c r="E21" s="19">
        <v>2400000000</v>
      </c>
      <c r="F21" s="19">
        <v>14</v>
      </c>
      <c r="G21" s="19">
        <v>0</v>
      </c>
      <c r="H21" s="19">
        <v>0</v>
      </c>
      <c r="I21" s="19">
        <v>5008000</v>
      </c>
      <c r="J21" s="19">
        <v>2</v>
      </c>
      <c r="K21" s="19">
        <v>80000000</v>
      </c>
      <c r="L21" s="19">
        <v>38812448</v>
      </c>
    </row>
    <row r="22" spans="1:12" ht="11.25">
      <c r="A22" s="18" t="s">
        <v>122</v>
      </c>
      <c r="B22" s="19">
        <v>0</v>
      </c>
      <c r="C22" s="19">
        <v>0</v>
      </c>
      <c r="D22" s="19">
        <v>0</v>
      </c>
      <c r="E22" s="19">
        <v>470000000</v>
      </c>
      <c r="F22" s="19">
        <v>4</v>
      </c>
      <c r="G22" s="19">
        <v>0</v>
      </c>
      <c r="H22" s="19">
        <v>0</v>
      </c>
      <c r="I22" s="19">
        <v>0</v>
      </c>
      <c r="J22" s="19">
        <v>2</v>
      </c>
      <c r="K22" s="19">
        <v>300000000</v>
      </c>
      <c r="L22" s="19">
        <v>3752667</v>
      </c>
    </row>
    <row r="23" spans="1:12" ht="11.25">
      <c r="A23" s="20" t="s">
        <v>57</v>
      </c>
      <c r="B23" s="21">
        <v>155</v>
      </c>
      <c r="C23" s="21">
        <v>17123000000</v>
      </c>
      <c r="D23" s="21">
        <v>535289421</v>
      </c>
      <c r="E23" s="21">
        <v>737708949781</v>
      </c>
      <c r="F23" s="21">
        <v>10115</v>
      </c>
      <c r="G23" s="21">
        <v>203</v>
      </c>
      <c r="H23" s="21">
        <v>20191600000</v>
      </c>
      <c r="I23" s="21">
        <v>568168421</v>
      </c>
      <c r="J23" s="21">
        <v>2252</v>
      </c>
      <c r="K23" s="21">
        <v>187807400000</v>
      </c>
      <c r="L23" s="21">
        <v>9325476560.55</v>
      </c>
    </row>
    <row r="24" spans="1:12" ht="11.25">
      <c r="A24" s="22"/>
      <c r="B24" s="13"/>
      <c r="C24" s="13"/>
      <c r="D24" s="13"/>
      <c r="E24" s="13"/>
      <c r="F24" s="13"/>
      <c r="G24" s="23"/>
      <c r="H24" s="23"/>
      <c r="I24" s="134" t="s">
        <v>123</v>
      </c>
      <c r="J24" s="134"/>
      <c r="K24" s="134"/>
      <c r="L24" s="134"/>
    </row>
    <row r="25" spans="1:12" ht="11.25">
      <c r="A25" s="24"/>
      <c r="C25" s="135" t="s">
        <v>124</v>
      </c>
      <c r="D25" s="135"/>
      <c r="E25" s="25"/>
      <c r="F25" s="25"/>
      <c r="G25" s="135"/>
      <c r="H25" s="135"/>
      <c r="I25" s="135"/>
      <c r="J25" s="11"/>
      <c r="K25" s="135"/>
      <c r="L25" s="135"/>
    </row>
    <row r="26" spans="1:12" ht="11.25">
      <c r="A26" s="26"/>
      <c r="B26" s="9"/>
      <c r="C26" s="9"/>
      <c r="D26" s="11"/>
      <c r="E26" s="9"/>
      <c r="F26" s="9"/>
      <c r="G26" s="9"/>
      <c r="H26" s="11"/>
      <c r="I26" s="11"/>
      <c r="J26" s="11"/>
      <c r="K26" s="135"/>
      <c r="L26" s="135"/>
    </row>
    <row r="27" spans="1:12" ht="11.25">
      <c r="A27" s="26"/>
      <c r="B27" s="13"/>
      <c r="C27" s="13"/>
      <c r="D27" s="8"/>
      <c r="E27" s="13"/>
      <c r="F27" s="13"/>
      <c r="G27" s="13"/>
      <c r="H27" s="8"/>
      <c r="I27" s="8"/>
      <c r="J27" s="8"/>
      <c r="K27" s="13"/>
      <c r="L27" s="13"/>
    </row>
    <row r="28" spans="1:12" ht="11.25">
      <c r="A28" s="26"/>
      <c r="B28" s="13"/>
      <c r="C28" s="13"/>
      <c r="D28" s="8"/>
      <c r="E28" s="13"/>
      <c r="F28" s="13"/>
      <c r="G28" s="13"/>
      <c r="H28" s="8"/>
      <c r="I28" s="8"/>
      <c r="J28" s="8"/>
      <c r="K28" s="13"/>
      <c r="L28" s="13"/>
    </row>
    <row r="29" spans="1:12" ht="11.25">
      <c r="A29" s="26"/>
      <c r="B29" s="13"/>
      <c r="C29" s="135" t="s">
        <v>125</v>
      </c>
      <c r="D29" s="135"/>
      <c r="E29" s="13"/>
      <c r="F29" s="13"/>
      <c r="G29" s="13"/>
      <c r="H29" s="8"/>
      <c r="I29" s="8"/>
      <c r="J29" s="8"/>
      <c r="K29" s="13"/>
      <c r="L29" s="13"/>
    </row>
  </sheetData>
  <sheetProtection/>
  <mergeCells count="19">
    <mergeCell ref="A1:C1"/>
    <mergeCell ref="J1:L1"/>
    <mergeCell ref="A2:C2"/>
    <mergeCell ref="A3:C3"/>
    <mergeCell ref="A4:L4"/>
    <mergeCell ref="A5:L5"/>
    <mergeCell ref="A6:L6"/>
    <mergeCell ref="I7:L7"/>
    <mergeCell ref="A8:A9"/>
    <mergeCell ref="B8:D8"/>
    <mergeCell ref="E8:F8"/>
    <mergeCell ref="G8:I8"/>
    <mergeCell ref="J8:L8"/>
    <mergeCell ref="I24:L24"/>
    <mergeCell ref="C25:D25"/>
    <mergeCell ref="G25:I25"/>
    <mergeCell ref="K25:L25"/>
    <mergeCell ref="K26:L26"/>
    <mergeCell ref="C29:D29"/>
  </mergeCells>
  <printOptions/>
  <pageMargins left="0.4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7"/>
  <sheetViews>
    <sheetView zoomScalePageLayoutView="0" workbookViewId="0" topLeftCell="A1">
      <selection activeCell="W36" sqref="W36"/>
    </sheetView>
  </sheetViews>
  <sheetFormatPr defaultColWidth="9.140625" defaultRowHeight="15"/>
  <cols>
    <col min="1" max="1" width="3.140625" style="71" customWidth="1"/>
    <col min="2" max="2" width="17.7109375" style="71" customWidth="1"/>
    <col min="3" max="3" width="6.7109375" style="81" customWidth="1"/>
    <col min="4" max="4" width="6.00390625" style="81" customWidth="1"/>
    <col min="5" max="5" width="8.140625" style="71" customWidth="1"/>
    <col min="6" max="6" width="7.140625" style="71" customWidth="1"/>
    <col min="7" max="7" width="8.57421875" style="71" customWidth="1"/>
    <col min="8" max="9" width="9.28125" style="71" customWidth="1"/>
    <col min="10" max="10" width="8.140625" style="71" customWidth="1"/>
    <col min="11" max="11" width="7.00390625" style="71" customWidth="1"/>
    <col min="12" max="12" width="9.7109375" style="71" customWidth="1"/>
    <col min="13" max="13" width="8.421875" style="71" customWidth="1"/>
    <col min="14" max="14" width="8.140625" style="71" customWidth="1"/>
    <col min="15" max="15" width="7.8515625" style="71" customWidth="1"/>
    <col min="16" max="16" width="8.140625" style="71" customWidth="1"/>
    <col min="17" max="17" width="7.8515625" style="71" customWidth="1"/>
    <col min="18" max="20" width="8.140625" style="71" hidden="1" customWidth="1"/>
    <col min="21" max="21" width="9.421875" style="71" hidden="1" customWidth="1"/>
    <col min="22" max="22" width="8.140625" style="71" customWidth="1"/>
    <col min="23" max="16384" width="9.140625" style="71" customWidth="1"/>
  </cols>
  <sheetData>
    <row r="1" spans="1:16" s="30" customFormat="1" ht="42" customHeight="1">
      <c r="A1" s="164" t="s">
        <v>130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22" s="31" customFormat="1" ht="31.5" customHeight="1">
      <c r="A2" s="165" t="s">
        <v>17</v>
      </c>
      <c r="B2" s="166" t="s">
        <v>18</v>
      </c>
      <c r="C2" s="165" t="s">
        <v>19</v>
      </c>
      <c r="D2" s="165"/>
      <c r="E2" s="165"/>
      <c r="F2" s="165"/>
      <c r="G2" s="165"/>
      <c r="H2" s="165"/>
      <c r="I2" s="165"/>
      <c r="J2" s="166" t="s">
        <v>20</v>
      </c>
      <c r="K2" s="166"/>
      <c r="L2" s="166"/>
      <c r="M2" s="166"/>
      <c r="N2" s="166"/>
      <c r="O2" s="166"/>
      <c r="P2" s="166"/>
      <c r="Q2" s="161" t="s">
        <v>21</v>
      </c>
      <c r="R2" s="149" t="s">
        <v>22</v>
      </c>
      <c r="S2" s="150"/>
      <c r="T2" s="151"/>
      <c r="U2" s="152" t="s">
        <v>23</v>
      </c>
      <c r="V2" s="155" t="s">
        <v>24</v>
      </c>
    </row>
    <row r="3" spans="1:29" s="31" customFormat="1" ht="15.75" customHeight="1">
      <c r="A3" s="165"/>
      <c r="B3" s="166"/>
      <c r="C3" s="152" t="s">
        <v>25</v>
      </c>
      <c r="D3" s="158" t="s">
        <v>26</v>
      </c>
      <c r="E3" s="159"/>
      <c r="F3" s="159"/>
      <c r="G3" s="159"/>
      <c r="H3" s="160"/>
      <c r="I3" s="161" t="s">
        <v>27</v>
      </c>
      <c r="J3" s="152" t="s">
        <v>28</v>
      </c>
      <c r="K3" s="146" t="s">
        <v>26</v>
      </c>
      <c r="L3" s="163"/>
      <c r="M3" s="163"/>
      <c r="N3" s="163"/>
      <c r="O3" s="147"/>
      <c r="P3" s="161" t="s">
        <v>29</v>
      </c>
      <c r="Q3" s="167"/>
      <c r="R3" s="152" t="s">
        <v>25</v>
      </c>
      <c r="S3" s="146" t="s">
        <v>26</v>
      </c>
      <c r="T3" s="147"/>
      <c r="U3" s="153"/>
      <c r="V3" s="156"/>
      <c r="X3" s="32" t="s">
        <v>129</v>
      </c>
      <c r="Y3" s="32">
        <v>1.5</v>
      </c>
      <c r="Z3" s="32">
        <v>30.99</v>
      </c>
      <c r="AA3" s="32">
        <v>129.04</v>
      </c>
      <c r="AB3" s="32">
        <v>24.6</v>
      </c>
      <c r="AC3" s="32">
        <v>1.22</v>
      </c>
    </row>
    <row r="4" spans="1:22" s="35" customFormat="1" ht="81" customHeight="1">
      <c r="A4" s="165"/>
      <c r="B4" s="166"/>
      <c r="C4" s="154"/>
      <c r="D4" s="33" t="s">
        <v>30</v>
      </c>
      <c r="E4" s="33" t="s">
        <v>31</v>
      </c>
      <c r="F4" s="33" t="s">
        <v>32</v>
      </c>
      <c r="G4" s="33" t="s">
        <v>33</v>
      </c>
      <c r="H4" s="33" t="s">
        <v>34</v>
      </c>
      <c r="I4" s="162"/>
      <c r="J4" s="154"/>
      <c r="K4" s="34" t="s">
        <v>30</v>
      </c>
      <c r="L4" s="34" t="s">
        <v>35</v>
      </c>
      <c r="M4" s="34" t="s">
        <v>36</v>
      </c>
      <c r="N4" s="34" t="s">
        <v>37</v>
      </c>
      <c r="O4" s="34" t="s">
        <v>38</v>
      </c>
      <c r="P4" s="162"/>
      <c r="Q4" s="162"/>
      <c r="R4" s="154"/>
      <c r="S4" s="33" t="s">
        <v>39</v>
      </c>
      <c r="T4" s="33" t="s">
        <v>40</v>
      </c>
      <c r="U4" s="154"/>
      <c r="V4" s="157"/>
    </row>
    <row r="5" spans="1:22" s="30" customFormat="1" ht="27" customHeight="1">
      <c r="A5" s="36" t="s">
        <v>41</v>
      </c>
      <c r="B5" s="37" t="s">
        <v>42</v>
      </c>
      <c r="C5" s="38">
        <f aca="true" t="shared" si="0" ref="C5:O5">+SUM(C6:C15)</f>
        <v>784.587</v>
      </c>
      <c r="D5" s="38">
        <f t="shared" si="0"/>
        <v>10.612</v>
      </c>
      <c r="E5" s="38">
        <f t="shared" si="0"/>
        <v>184.47599999999997</v>
      </c>
      <c r="F5" s="38">
        <f t="shared" si="0"/>
        <v>382.64700000000005</v>
      </c>
      <c r="G5" s="38">
        <f t="shared" si="0"/>
        <v>198.52200000000002</v>
      </c>
      <c r="H5" s="38">
        <f t="shared" si="0"/>
        <v>8.33</v>
      </c>
      <c r="I5" s="39">
        <f t="shared" si="0"/>
        <v>100775.78864</v>
      </c>
      <c r="J5" s="40">
        <f t="shared" si="0"/>
        <v>124.52199999999999</v>
      </c>
      <c r="K5" s="40">
        <f t="shared" si="0"/>
        <v>1.5</v>
      </c>
      <c r="L5" s="40">
        <f t="shared" si="0"/>
        <v>17.416</v>
      </c>
      <c r="M5" s="40">
        <f t="shared" si="0"/>
        <v>88.40299999999999</v>
      </c>
      <c r="N5" s="40">
        <f t="shared" si="0"/>
        <v>16.483</v>
      </c>
      <c r="O5" s="40">
        <f t="shared" si="0"/>
        <v>0.72</v>
      </c>
      <c r="P5" s="41">
        <f>+SUM(P6:P15)</f>
        <v>18769.9</v>
      </c>
      <c r="Q5" s="42"/>
      <c r="R5" s="40"/>
      <c r="S5" s="40"/>
      <c r="T5" s="40"/>
      <c r="U5" s="40"/>
      <c r="V5" s="41"/>
    </row>
    <row r="6" spans="1:23" s="30" customFormat="1" ht="15.75" customHeight="1">
      <c r="A6" s="43">
        <v>1</v>
      </c>
      <c r="B6" s="44" t="s">
        <v>43</v>
      </c>
      <c r="C6" s="45">
        <v>96.393</v>
      </c>
      <c r="D6" s="46">
        <v>2.251</v>
      </c>
      <c r="E6" s="46">
        <v>25.193</v>
      </c>
      <c r="F6" s="46">
        <v>64.018</v>
      </c>
      <c r="G6" s="46">
        <v>4.931</v>
      </c>
      <c r="H6" s="46">
        <v>0</v>
      </c>
      <c r="I6" s="47">
        <v>12500.581170000001</v>
      </c>
      <c r="J6" s="48">
        <f>SUM(K6:O6)</f>
        <v>10.77</v>
      </c>
      <c r="K6" s="48">
        <v>0.45</v>
      </c>
      <c r="L6" s="48">
        <v>3.3</v>
      </c>
      <c r="M6" s="48">
        <v>7.02</v>
      </c>
      <c r="N6" s="48">
        <f>+'[1]KA'!U34</f>
        <v>0</v>
      </c>
      <c r="O6" s="48">
        <v>0</v>
      </c>
      <c r="P6" s="49">
        <f>+'[1]KA'!W34</f>
        <v>1477</v>
      </c>
      <c r="Q6" s="50">
        <f aca="true" t="shared" si="1" ref="Q6:Q15">+J6/C6</f>
        <v>0.11173010488313466</v>
      </c>
      <c r="R6" s="48">
        <f aca="true" t="shared" si="2" ref="R6:R15">SUM(S6:T6)</f>
        <v>1.5</v>
      </c>
      <c r="S6" s="48"/>
      <c r="T6" s="48">
        <v>1.5</v>
      </c>
      <c r="U6" s="48">
        <f aca="true" t="shared" si="3" ref="U6:U15">+R6+J6</f>
        <v>12.27</v>
      </c>
      <c r="V6" s="49"/>
      <c r="W6" s="93">
        <f>+K6*194.67+L6*173.04+(M6+N6)*111.72+O6*127.68</f>
        <v>1442.9078999999997</v>
      </c>
    </row>
    <row r="7" spans="1:23" s="30" customFormat="1" ht="15.75" customHeight="1">
      <c r="A7" s="43">
        <v>2</v>
      </c>
      <c r="B7" s="44" t="s">
        <v>44</v>
      </c>
      <c r="C7" s="45">
        <v>164.9</v>
      </c>
      <c r="D7" s="46">
        <v>5</v>
      </c>
      <c r="E7" s="46">
        <v>30.299999999999997</v>
      </c>
      <c r="F7" s="46">
        <v>75</v>
      </c>
      <c r="G7" s="46">
        <v>51.6</v>
      </c>
      <c r="H7" s="46">
        <v>3</v>
      </c>
      <c r="I7" s="47">
        <v>20743.254</v>
      </c>
      <c r="J7" s="48">
        <f>SUM(K7:O7)</f>
        <v>15.41</v>
      </c>
      <c r="K7" s="48">
        <v>0.8</v>
      </c>
      <c r="L7" s="48">
        <v>2.95</v>
      </c>
      <c r="M7" s="48">
        <v>10.88</v>
      </c>
      <c r="N7" s="48">
        <v>0.78</v>
      </c>
      <c r="O7" s="48">
        <v>0</v>
      </c>
      <c r="P7" s="49">
        <v>2478.4</v>
      </c>
      <c r="Q7" s="50">
        <f t="shared" si="1"/>
        <v>0.09345057610673135</v>
      </c>
      <c r="R7" s="48">
        <f t="shared" si="2"/>
        <v>0</v>
      </c>
      <c r="S7" s="48"/>
      <c r="T7" s="48"/>
      <c r="U7" s="48">
        <f t="shared" si="3"/>
        <v>15.41</v>
      </c>
      <c r="V7" s="49"/>
      <c r="W7" s="93">
        <f aca="true" t="shared" si="4" ref="W7:W18">+K7*194.67+L7*173.04+(M7+N7)*111.72+O7*127.68</f>
        <v>1968.8591999999999</v>
      </c>
    </row>
    <row r="8" spans="1:23" s="30" customFormat="1" ht="15.75" customHeight="1">
      <c r="A8" s="43">
        <v>3</v>
      </c>
      <c r="B8" s="44" t="s">
        <v>45</v>
      </c>
      <c r="C8" s="45">
        <f>+SUM(D8:H8)</f>
        <v>31.050000000000004</v>
      </c>
      <c r="D8" s="46"/>
      <c r="E8" s="46">
        <v>13.79</v>
      </c>
      <c r="F8" s="46">
        <v>2.67</v>
      </c>
      <c r="G8" s="46">
        <f>13.99</f>
        <v>13.99</v>
      </c>
      <c r="H8" s="46">
        <v>0.6</v>
      </c>
      <c r="I8" s="47">
        <f>+D8*194.67+E8*173.04+(F8+G8+H8)*111.72</f>
        <v>4314.5088</v>
      </c>
      <c r="J8" s="48">
        <f>SUM(K8:O8)</f>
        <v>0.4</v>
      </c>
      <c r="K8" s="48">
        <f>+'[1]TPHT'!K12</f>
        <v>0</v>
      </c>
      <c r="L8" s="48">
        <f>+'[1]TPHT'!L12</f>
        <v>0</v>
      </c>
      <c r="M8" s="48">
        <f>+'[1]TPHT'!M12</f>
        <v>0</v>
      </c>
      <c r="N8" s="48">
        <f>+'[1]TPHT'!N12</f>
        <v>0.4</v>
      </c>
      <c r="O8" s="48">
        <f>+'[1]TPHT'!O12</f>
        <v>0</v>
      </c>
      <c r="P8" s="49">
        <f>+'[1]TPHT'!P12</f>
        <v>144</v>
      </c>
      <c r="Q8" s="50">
        <f t="shared" si="1"/>
        <v>0.012882447665056359</v>
      </c>
      <c r="R8" s="48">
        <f t="shared" si="2"/>
        <v>2</v>
      </c>
      <c r="S8" s="48"/>
      <c r="T8" s="48">
        <v>2</v>
      </c>
      <c r="U8" s="48">
        <f t="shared" si="3"/>
        <v>2.4</v>
      </c>
      <c r="V8" s="49"/>
      <c r="W8" s="93">
        <f t="shared" si="4"/>
        <v>44.688</v>
      </c>
    </row>
    <row r="9" spans="1:23" s="30" customFormat="1" ht="15.75" customHeight="1">
      <c r="A9" s="43">
        <v>4</v>
      </c>
      <c r="B9" s="44" t="s">
        <v>46</v>
      </c>
      <c r="C9" s="45">
        <v>80</v>
      </c>
      <c r="D9" s="46"/>
      <c r="E9" s="46">
        <v>19.299999999999997</v>
      </c>
      <c r="F9" s="46">
        <v>45.19999999999999</v>
      </c>
      <c r="G9" s="46">
        <v>15.499999999999998</v>
      </c>
      <c r="H9" s="46">
        <v>0</v>
      </c>
      <c r="I9" s="47">
        <v>10137.3</v>
      </c>
      <c r="J9" s="48">
        <f aca="true" t="shared" si="5" ref="J9:J18">SUM(K9:O9)</f>
        <v>26.56</v>
      </c>
      <c r="K9" s="48">
        <v>0</v>
      </c>
      <c r="L9" s="48">
        <v>3.2</v>
      </c>
      <c r="M9" s="48">
        <v>20.96</v>
      </c>
      <c r="N9" s="48">
        <v>2.4</v>
      </c>
      <c r="O9" s="48">
        <v>0</v>
      </c>
      <c r="P9" s="49">
        <v>3603</v>
      </c>
      <c r="Q9" s="50">
        <f t="shared" si="1"/>
        <v>0.33199999999999996</v>
      </c>
      <c r="R9" s="48">
        <f t="shared" si="2"/>
        <v>14.67</v>
      </c>
      <c r="S9" s="48"/>
      <c r="T9" s="48">
        <v>14.67</v>
      </c>
      <c r="U9" s="48">
        <f t="shared" si="3"/>
        <v>41.23</v>
      </c>
      <c r="V9" s="49"/>
      <c r="W9" s="93">
        <f t="shared" si="4"/>
        <v>3163.5072</v>
      </c>
    </row>
    <row r="10" spans="1:23" s="30" customFormat="1" ht="15.75" customHeight="1">
      <c r="A10" s="43">
        <v>5</v>
      </c>
      <c r="B10" s="44" t="s">
        <v>47</v>
      </c>
      <c r="C10" s="45">
        <v>93.63000000000001</v>
      </c>
      <c r="D10" s="46"/>
      <c r="E10" s="46">
        <v>15.700000000000001</v>
      </c>
      <c r="F10" s="46">
        <v>40.830000000000005</v>
      </c>
      <c r="G10" s="46">
        <v>37.1</v>
      </c>
      <c r="H10" s="46"/>
      <c r="I10" s="47">
        <v>12046.0116</v>
      </c>
      <c r="J10" s="48">
        <f t="shared" si="5"/>
        <v>21.112</v>
      </c>
      <c r="K10" s="48">
        <f>+'[1]CL'!K33</f>
        <v>0</v>
      </c>
      <c r="L10" s="48">
        <f>+'[1]CL'!L33</f>
        <v>2.5260000000000002</v>
      </c>
      <c r="M10" s="48">
        <f>+'[1]CL'!M33</f>
        <v>14.073</v>
      </c>
      <c r="N10" s="48">
        <f>+'[1]CL'!N33</f>
        <v>3.7930000000000006</v>
      </c>
      <c r="O10" s="48">
        <f>+'[1]CL'!O33</f>
        <v>0.72</v>
      </c>
      <c r="P10" s="49">
        <f>+'[1]CL'!P33</f>
        <v>2972</v>
      </c>
      <c r="Q10" s="50">
        <f t="shared" si="1"/>
        <v>0.22548328527181455</v>
      </c>
      <c r="R10" s="48">
        <f t="shared" si="2"/>
        <v>6.1</v>
      </c>
      <c r="S10" s="48"/>
      <c r="T10" s="48">
        <v>6.1</v>
      </c>
      <c r="U10" s="48">
        <f t="shared" si="3"/>
        <v>27.211999999999996</v>
      </c>
      <c r="V10" s="49"/>
      <c r="W10" s="93">
        <f t="shared" si="4"/>
        <v>2525.0181599999996</v>
      </c>
    </row>
    <row r="11" spans="1:23" s="30" customFormat="1" ht="15.75" customHeight="1">
      <c r="A11" s="43">
        <v>6</v>
      </c>
      <c r="B11" s="44" t="s">
        <v>48</v>
      </c>
      <c r="C11" s="45">
        <f>+SUM(D11:H11)</f>
        <v>1.5</v>
      </c>
      <c r="D11" s="46">
        <v>0</v>
      </c>
      <c r="E11" s="46">
        <v>0</v>
      </c>
      <c r="F11" s="46">
        <v>0.3</v>
      </c>
      <c r="G11" s="46">
        <v>0</v>
      </c>
      <c r="H11" s="46">
        <v>1.2</v>
      </c>
      <c r="I11" s="47">
        <f>+D11*194.67+E11*173.04+(F11+G11+H11)*111.72</f>
        <v>167.57999999999998</v>
      </c>
      <c r="J11" s="48">
        <f t="shared" si="5"/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9">
        <v>0</v>
      </c>
      <c r="Q11" s="50">
        <f t="shared" si="1"/>
        <v>0</v>
      </c>
      <c r="R11" s="48">
        <f t="shared" si="2"/>
        <v>0</v>
      </c>
      <c r="S11" s="48"/>
      <c r="T11" s="48"/>
      <c r="U11" s="48">
        <f t="shared" si="3"/>
        <v>0</v>
      </c>
      <c r="V11" s="49"/>
      <c r="W11" s="93">
        <f t="shared" si="4"/>
        <v>0</v>
      </c>
    </row>
    <row r="12" spans="1:23" s="30" customFormat="1" ht="15.75" customHeight="1">
      <c r="A12" s="43">
        <v>7</v>
      </c>
      <c r="B12" s="44" t="s">
        <v>49</v>
      </c>
      <c r="C12" s="45">
        <v>115.859</v>
      </c>
      <c r="D12" s="46">
        <v>0</v>
      </c>
      <c r="E12" s="46">
        <v>40.617</v>
      </c>
      <c r="F12" s="46">
        <v>49.38200000000001</v>
      </c>
      <c r="G12" s="46">
        <v>23.6</v>
      </c>
      <c r="H12" s="46">
        <v>2.26</v>
      </c>
      <c r="I12" s="47">
        <v>15470</v>
      </c>
      <c r="J12" s="48">
        <f t="shared" si="5"/>
        <v>4.55</v>
      </c>
      <c r="K12" s="51">
        <f>+'[1]NX'!X24</f>
        <v>0</v>
      </c>
      <c r="L12" s="48">
        <v>0.67</v>
      </c>
      <c r="M12" s="48">
        <v>3.54</v>
      </c>
      <c r="N12" s="48">
        <v>0.34</v>
      </c>
      <c r="O12" s="51">
        <f>+'[1]NX'!AB24</f>
        <v>0</v>
      </c>
      <c r="P12" s="49">
        <v>787</v>
      </c>
      <c r="Q12" s="50">
        <f t="shared" si="1"/>
        <v>0.03927187357046065</v>
      </c>
      <c r="R12" s="48">
        <f t="shared" si="2"/>
        <v>0</v>
      </c>
      <c r="S12" s="48"/>
      <c r="T12" s="48"/>
      <c r="U12" s="48">
        <f t="shared" si="3"/>
        <v>4.55</v>
      </c>
      <c r="V12" s="49"/>
      <c r="W12" s="93">
        <f t="shared" si="4"/>
        <v>549.4104</v>
      </c>
    </row>
    <row r="13" spans="1:23" s="30" customFormat="1" ht="15.75" customHeight="1">
      <c r="A13" s="43">
        <v>8</v>
      </c>
      <c r="B13" s="44" t="s">
        <v>50</v>
      </c>
      <c r="C13" s="45">
        <v>30</v>
      </c>
      <c r="D13" s="46"/>
      <c r="E13" s="46">
        <v>6</v>
      </c>
      <c r="F13" s="46">
        <v>9</v>
      </c>
      <c r="G13" s="46">
        <v>15</v>
      </c>
      <c r="H13" s="46"/>
      <c r="I13" s="47">
        <v>3905.9999999999995</v>
      </c>
      <c r="J13" s="48">
        <f t="shared" si="5"/>
        <v>7.66</v>
      </c>
      <c r="K13" s="48">
        <v>0</v>
      </c>
      <c r="L13" s="48">
        <f>+'[1]DT'!AA34</f>
        <v>0.8</v>
      </c>
      <c r="M13" s="48">
        <f>+'[1]DT'!AB34</f>
        <v>3.7600000000000002</v>
      </c>
      <c r="N13" s="48">
        <f>+'[1]DT'!AC34</f>
        <v>3.1</v>
      </c>
      <c r="O13" s="48">
        <v>0</v>
      </c>
      <c r="P13" s="49">
        <f>+'[1]DT'!AD34</f>
        <v>972.5</v>
      </c>
      <c r="Q13" s="50">
        <f t="shared" si="1"/>
        <v>0.25533333333333336</v>
      </c>
      <c r="R13" s="48">
        <f t="shared" si="2"/>
        <v>10.3</v>
      </c>
      <c r="S13" s="48">
        <v>0.5</v>
      </c>
      <c r="T13" s="48">
        <v>9.8</v>
      </c>
      <c r="U13" s="48">
        <f t="shared" si="3"/>
        <v>17.96</v>
      </c>
      <c r="V13" s="49"/>
      <c r="W13" s="93">
        <f t="shared" si="4"/>
        <v>904.8312000000001</v>
      </c>
    </row>
    <row r="14" spans="1:23" s="30" customFormat="1" ht="15.75" customHeight="1">
      <c r="A14" s="43">
        <v>9</v>
      </c>
      <c r="B14" s="44" t="s">
        <v>51</v>
      </c>
      <c r="C14" s="45">
        <v>101.59500000000001</v>
      </c>
      <c r="D14" s="46">
        <v>3.09</v>
      </c>
      <c r="E14" s="46">
        <v>18.143</v>
      </c>
      <c r="F14" s="46">
        <v>64.24400000000001</v>
      </c>
      <c r="G14" s="46">
        <v>14.848</v>
      </c>
      <c r="H14" s="46">
        <v>1.27</v>
      </c>
      <c r="I14" s="47">
        <v>12739.306860000002</v>
      </c>
      <c r="J14" s="48">
        <f>SUM(K14:O14)</f>
        <v>24.029999999999998</v>
      </c>
      <c r="K14" s="48">
        <f>+'[1]HS'!K36</f>
        <v>0.15</v>
      </c>
      <c r="L14" s="48">
        <v>2.12</v>
      </c>
      <c r="M14" s="48">
        <v>20.49</v>
      </c>
      <c r="N14" s="48">
        <v>1.27</v>
      </c>
      <c r="O14" s="48">
        <f>+'[1]HS'!O36</f>
        <v>0</v>
      </c>
      <c r="P14" s="49">
        <v>3704</v>
      </c>
      <c r="Q14" s="50">
        <f t="shared" si="1"/>
        <v>0.23652738815886604</v>
      </c>
      <c r="R14" s="48">
        <f t="shared" si="2"/>
        <v>5.1000000000000005</v>
      </c>
      <c r="S14" s="48">
        <v>0.7</v>
      </c>
      <c r="T14" s="48">
        <v>4.4</v>
      </c>
      <c r="U14" s="48">
        <f t="shared" si="3"/>
        <v>29.13</v>
      </c>
      <c r="V14" s="49"/>
      <c r="W14" s="93">
        <f t="shared" si="4"/>
        <v>2827.0724999999993</v>
      </c>
    </row>
    <row r="15" spans="1:23" s="30" customFormat="1" ht="15.75" customHeight="1">
      <c r="A15" s="43">
        <v>10</v>
      </c>
      <c r="B15" s="44" t="s">
        <v>52</v>
      </c>
      <c r="C15" s="45">
        <v>69.66</v>
      </c>
      <c r="D15" s="46">
        <v>0.271</v>
      </c>
      <c r="E15" s="46">
        <v>15.433000000000002</v>
      </c>
      <c r="F15" s="46">
        <v>32.003</v>
      </c>
      <c r="G15" s="46">
        <v>21.953</v>
      </c>
      <c r="H15" s="46"/>
      <c r="I15" s="47">
        <v>8751.246210000001</v>
      </c>
      <c r="J15" s="48">
        <f>SUM(K15:O15)</f>
        <v>14.03</v>
      </c>
      <c r="K15" s="48">
        <v>0.1</v>
      </c>
      <c r="L15" s="48">
        <v>1.85</v>
      </c>
      <c r="M15" s="48">
        <v>7.68</v>
      </c>
      <c r="N15" s="48">
        <v>4.4</v>
      </c>
      <c r="O15" s="48"/>
      <c r="P15" s="49">
        <v>2632</v>
      </c>
      <c r="Q15" s="50">
        <f t="shared" si="1"/>
        <v>0.20140683318977892</v>
      </c>
      <c r="R15" s="48">
        <f t="shared" si="2"/>
        <v>0</v>
      </c>
      <c r="S15" s="48"/>
      <c r="T15" s="48"/>
      <c r="U15" s="48">
        <f t="shared" si="3"/>
        <v>14.03</v>
      </c>
      <c r="V15" s="49"/>
      <c r="W15" s="93">
        <f t="shared" si="4"/>
        <v>1689.1686</v>
      </c>
    </row>
    <row r="16" spans="1:23" s="30" customFormat="1" ht="27" customHeight="1">
      <c r="A16" s="52" t="s">
        <v>53</v>
      </c>
      <c r="B16" s="53" t="s">
        <v>54</v>
      </c>
      <c r="C16" s="54">
        <f aca="true" t="shared" si="6" ref="C16:P16">+SUM(C17:C18)</f>
        <v>163.46699999999998</v>
      </c>
      <c r="D16" s="54">
        <f t="shared" si="6"/>
        <v>1</v>
      </c>
      <c r="E16" s="54">
        <f t="shared" si="6"/>
        <v>33.177</v>
      </c>
      <c r="F16" s="54">
        <f t="shared" si="6"/>
        <v>103.704</v>
      </c>
      <c r="G16" s="54">
        <f t="shared" si="6"/>
        <v>22.185999999999996</v>
      </c>
      <c r="H16" s="54">
        <f t="shared" si="6"/>
        <v>3.4</v>
      </c>
      <c r="I16" s="55">
        <f t="shared" si="6"/>
        <v>20434.1636</v>
      </c>
      <c r="J16" s="48">
        <f t="shared" si="5"/>
        <v>62.83</v>
      </c>
      <c r="K16" s="56">
        <f t="shared" si="6"/>
        <v>0</v>
      </c>
      <c r="L16" s="56">
        <f t="shared" si="6"/>
        <v>13.57</v>
      </c>
      <c r="M16" s="56">
        <f t="shared" si="6"/>
        <v>40.64</v>
      </c>
      <c r="N16" s="56">
        <f t="shared" si="6"/>
        <v>8.12</v>
      </c>
      <c r="O16" s="56">
        <f t="shared" si="6"/>
        <v>0.5</v>
      </c>
      <c r="P16" s="57">
        <f t="shared" si="6"/>
        <v>9455</v>
      </c>
      <c r="Q16" s="44"/>
      <c r="R16" s="56"/>
      <c r="S16" s="56"/>
      <c r="T16" s="56"/>
      <c r="U16" s="48"/>
      <c r="V16" s="57"/>
      <c r="W16" s="94"/>
    </row>
    <row r="17" spans="1:23" s="30" customFormat="1" ht="15.75" customHeight="1">
      <c r="A17" s="43">
        <v>11</v>
      </c>
      <c r="B17" s="44" t="s">
        <v>55</v>
      </c>
      <c r="C17" s="45">
        <v>115.46699999999998</v>
      </c>
      <c r="D17" s="46">
        <v>1</v>
      </c>
      <c r="E17" s="46">
        <v>19.573</v>
      </c>
      <c r="F17" s="46">
        <v>83.484</v>
      </c>
      <c r="G17" s="46">
        <v>9.009999999999998</v>
      </c>
      <c r="H17" s="46">
        <v>2.4</v>
      </c>
      <c r="I17" s="47">
        <v>14221.443600000002</v>
      </c>
      <c r="J17" s="48">
        <f t="shared" si="5"/>
        <v>47.06</v>
      </c>
      <c r="K17" s="48">
        <f>+'[1]HK'!L27</f>
        <v>0</v>
      </c>
      <c r="L17" s="48">
        <v>9.85</v>
      </c>
      <c r="M17" s="48">
        <v>35.61</v>
      </c>
      <c r="N17" s="48">
        <v>1.6</v>
      </c>
      <c r="O17" s="48">
        <f>+'[1]HK'!P27</f>
        <v>0</v>
      </c>
      <c r="P17" s="49">
        <v>7077</v>
      </c>
      <c r="Q17" s="50">
        <f>+J17/C17</f>
        <v>0.4075623338269809</v>
      </c>
      <c r="R17" s="48">
        <f>SUM(S17:T17)</f>
        <v>0.25</v>
      </c>
      <c r="S17" s="48">
        <v>0.25</v>
      </c>
      <c r="T17" s="48"/>
      <c r="U17" s="48">
        <f>+R17+J17</f>
        <v>47.31</v>
      </c>
      <c r="V17" s="49"/>
      <c r="W17" s="93">
        <f t="shared" si="4"/>
        <v>5861.5452000000005</v>
      </c>
    </row>
    <row r="18" spans="1:23" s="30" customFormat="1" ht="15.75" customHeight="1">
      <c r="A18" s="58">
        <v>12</v>
      </c>
      <c r="B18" s="59" t="s">
        <v>56</v>
      </c>
      <c r="C18" s="60">
        <v>48</v>
      </c>
      <c r="D18" s="61"/>
      <c r="E18" s="61">
        <v>13.604000000000001</v>
      </c>
      <c r="F18" s="61">
        <v>20.22</v>
      </c>
      <c r="G18" s="61">
        <v>13.175999999999998</v>
      </c>
      <c r="H18" s="61">
        <v>1</v>
      </c>
      <c r="I18" s="62">
        <v>6212.719999999999</v>
      </c>
      <c r="J18" s="48">
        <f t="shared" si="5"/>
        <v>15.77</v>
      </c>
      <c r="K18" s="48"/>
      <c r="L18" s="48">
        <f>+'[1]VQ'!K17</f>
        <v>3.72</v>
      </c>
      <c r="M18" s="48">
        <f>+'[1]VQ'!L17</f>
        <v>5.03</v>
      </c>
      <c r="N18" s="48">
        <v>6.52</v>
      </c>
      <c r="O18" s="48">
        <f>+'[1]VQ'!N17</f>
        <v>0.5</v>
      </c>
      <c r="P18" s="49">
        <v>2378</v>
      </c>
      <c r="Q18" s="63">
        <f>+J18/C18</f>
        <v>0.3285416666666667</v>
      </c>
      <c r="R18" s="48">
        <f>SUM(S18:T18)</f>
        <v>0</v>
      </c>
      <c r="S18" s="48"/>
      <c r="T18" s="48"/>
      <c r="U18" s="48">
        <f>+R18+J18</f>
        <v>15.77</v>
      </c>
      <c r="V18" s="49"/>
      <c r="W18" s="95">
        <f t="shared" si="4"/>
        <v>1997.9147999999998</v>
      </c>
    </row>
    <row r="19" spans="1:23" s="30" customFormat="1" ht="27" customHeight="1">
      <c r="A19" s="64"/>
      <c r="B19" s="65" t="s">
        <v>57</v>
      </c>
      <c r="C19" s="66">
        <f aca="true" t="shared" si="7" ref="C19:P19">C16+C5</f>
        <v>948.054</v>
      </c>
      <c r="D19" s="66">
        <f t="shared" si="7"/>
        <v>11.612</v>
      </c>
      <c r="E19" s="66">
        <f t="shared" si="7"/>
        <v>217.65299999999996</v>
      </c>
      <c r="F19" s="66">
        <f t="shared" si="7"/>
        <v>486.35100000000006</v>
      </c>
      <c r="G19" s="66">
        <f t="shared" si="7"/>
        <v>220.70800000000003</v>
      </c>
      <c r="H19" s="66">
        <f t="shared" si="7"/>
        <v>11.73</v>
      </c>
      <c r="I19" s="67">
        <f t="shared" si="7"/>
        <v>121209.95224</v>
      </c>
      <c r="J19" s="68">
        <f t="shared" si="7"/>
        <v>187.35199999999998</v>
      </c>
      <c r="K19" s="68">
        <f t="shared" si="7"/>
        <v>1.5</v>
      </c>
      <c r="L19" s="68">
        <f t="shared" si="7"/>
        <v>30.986</v>
      </c>
      <c r="M19" s="68">
        <f t="shared" si="7"/>
        <v>129.043</v>
      </c>
      <c r="N19" s="68">
        <f t="shared" si="7"/>
        <v>24.603</v>
      </c>
      <c r="O19" s="68">
        <f t="shared" si="7"/>
        <v>1.22</v>
      </c>
      <c r="P19" s="69">
        <f t="shared" si="7"/>
        <v>28224.9</v>
      </c>
      <c r="Q19" s="70">
        <f>+J19/C19</f>
        <v>0.19761743529377016</v>
      </c>
      <c r="R19" s="68">
        <f>+SUM(R6:R18)</f>
        <v>39.92000000000001</v>
      </c>
      <c r="S19" s="68">
        <f>+SUM(S6:S18)</f>
        <v>1.45</v>
      </c>
      <c r="T19" s="68">
        <f>+SUM(T6:T18)</f>
        <v>38.470000000000006</v>
      </c>
      <c r="U19" s="68">
        <f>+SUM(U6:U18)</f>
        <v>227.272</v>
      </c>
      <c r="V19" s="69"/>
      <c r="W19" s="96">
        <f>+SUM(W6:W18)</f>
        <v>22974.92316</v>
      </c>
    </row>
    <row r="20" spans="2:16" ht="15" hidden="1">
      <c r="B20" s="72"/>
      <c r="C20" s="73"/>
      <c r="D20" s="73"/>
      <c r="E20" s="73"/>
      <c r="F20" s="73"/>
      <c r="G20" s="73"/>
      <c r="H20" s="73"/>
      <c r="I20" s="73"/>
      <c r="J20" s="74"/>
      <c r="K20" s="73"/>
      <c r="L20" s="73"/>
      <c r="M20" s="73"/>
      <c r="N20" s="73"/>
      <c r="O20" s="73"/>
      <c r="P20" s="75"/>
    </row>
    <row r="21" spans="2:16" ht="15" hidden="1">
      <c r="B21" s="72"/>
      <c r="C21" s="73"/>
      <c r="D21" s="73"/>
      <c r="E21" s="73"/>
      <c r="F21" s="76"/>
      <c r="G21" s="77"/>
      <c r="H21" s="77"/>
      <c r="I21" s="77"/>
      <c r="J21" s="78">
        <f>+J19/I19</f>
        <v>0.0015456816584585099</v>
      </c>
      <c r="K21" s="77"/>
      <c r="L21" s="77"/>
      <c r="M21" s="77"/>
      <c r="N21" s="77"/>
      <c r="O21" s="77"/>
      <c r="P21" s="78" t="e">
        <f>+P19/#REF!</f>
        <v>#REF!</v>
      </c>
    </row>
    <row r="22" spans="2:16" ht="15" hidden="1">
      <c r="B22" s="30" t="s">
        <v>58</v>
      </c>
      <c r="C22" s="30"/>
      <c r="D22" s="30"/>
      <c r="F22" s="76"/>
      <c r="G22" s="77"/>
      <c r="H22" s="77"/>
      <c r="I22" s="77"/>
      <c r="J22" s="77"/>
      <c r="K22" s="77"/>
      <c r="L22" s="77"/>
      <c r="M22" s="77"/>
      <c r="N22" s="77"/>
      <c r="O22" s="77"/>
      <c r="P22" s="77"/>
    </row>
    <row r="23" spans="2:11" ht="15" hidden="1">
      <c r="B23" s="79" t="s">
        <v>59</v>
      </c>
      <c r="C23" s="30">
        <f>+(1270+1210)/2</f>
        <v>1240</v>
      </c>
      <c r="D23" s="30" t="s">
        <v>60</v>
      </c>
      <c r="F23" s="80"/>
      <c r="G23" s="81"/>
      <c r="H23" s="81"/>
      <c r="J23" s="82">
        <f>+I19-J19</f>
        <v>121022.60024</v>
      </c>
      <c r="K23" s="75" t="e">
        <f>+#REF!-P19</f>
        <v>#REF!</v>
      </c>
    </row>
    <row r="24" spans="2:15" ht="15" hidden="1">
      <c r="B24" s="30" t="s">
        <v>61</v>
      </c>
      <c r="C24" s="30"/>
      <c r="D24" s="30"/>
      <c r="F24" s="80"/>
      <c r="G24" s="81"/>
      <c r="H24" s="81"/>
      <c r="I24" s="83"/>
      <c r="J24" s="84">
        <f>+J23/I19</f>
        <v>0.9984543183415415</v>
      </c>
      <c r="K24" s="84" t="e">
        <f>+K23/#REF!</f>
        <v>#REF!</v>
      </c>
      <c r="L24" s="83"/>
      <c r="M24" s="83"/>
      <c r="N24" s="83"/>
      <c r="O24" s="83"/>
    </row>
    <row r="25" spans="2:15" ht="15" hidden="1">
      <c r="B25" s="79" t="s">
        <v>62</v>
      </c>
      <c r="C25" s="30">
        <v>194.67</v>
      </c>
      <c r="D25" s="30" t="s">
        <v>63</v>
      </c>
      <c r="F25" s="80"/>
      <c r="G25" s="81"/>
      <c r="H25" s="81"/>
      <c r="I25" s="83"/>
      <c r="J25" s="83"/>
      <c r="K25" s="83"/>
      <c r="L25" s="83"/>
      <c r="M25" s="83"/>
      <c r="N25" s="83"/>
      <c r="O25" s="83"/>
    </row>
    <row r="26" spans="2:8" ht="15" hidden="1">
      <c r="B26" s="79" t="s">
        <v>64</v>
      </c>
      <c r="C26" s="30">
        <v>173.04</v>
      </c>
      <c r="D26" s="30" t="s">
        <v>63</v>
      </c>
      <c r="F26" s="80"/>
      <c r="G26" s="81"/>
      <c r="H26" s="81"/>
    </row>
    <row r="27" spans="2:16" ht="15" hidden="1">
      <c r="B27" s="79" t="s">
        <v>65</v>
      </c>
      <c r="C27" s="30">
        <v>111.72</v>
      </c>
      <c r="D27" s="30" t="s">
        <v>63</v>
      </c>
      <c r="F27" s="80"/>
      <c r="G27" s="85"/>
      <c r="H27" s="85"/>
      <c r="I27" s="85"/>
      <c r="J27" s="85"/>
      <c r="K27" s="85"/>
      <c r="L27" s="85"/>
      <c r="M27" s="85"/>
      <c r="N27" s="85"/>
      <c r="O27" s="85"/>
      <c r="P27" s="85"/>
    </row>
    <row r="28" spans="2:4" ht="15" hidden="1">
      <c r="B28" s="79" t="s">
        <v>66</v>
      </c>
      <c r="C28" s="30">
        <v>111.72</v>
      </c>
      <c r="D28" s="30" t="s">
        <v>63</v>
      </c>
    </row>
    <row r="29" spans="2:4" ht="15" hidden="1">
      <c r="B29" s="79" t="s">
        <v>67</v>
      </c>
      <c r="C29" s="30">
        <v>111.72</v>
      </c>
      <c r="D29" s="30" t="s">
        <v>63</v>
      </c>
    </row>
    <row r="30" ht="15">
      <c r="C30" s="86"/>
    </row>
    <row r="31" spans="3:16" ht="15">
      <c r="C31" s="87"/>
      <c r="D31" s="87"/>
      <c r="E31" s="87"/>
      <c r="F31" s="87"/>
      <c r="G31" s="87"/>
      <c r="J31" s="82"/>
      <c r="L31" s="148" t="s">
        <v>68</v>
      </c>
      <c r="M31" s="148"/>
      <c r="N31" s="148"/>
      <c r="O31" s="148"/>
      <c r="P31" s="148"/>
    </row>
    <row r="32" ht="15">
      <c r="J32" s="88"/>
    </row>
    <row r="33" spans="2:7" ht="15">
      <c r="B33" s="89"/>
      <c r="C33" s="87"/>
      <c r="D33" s="87"/>
      <c r="E33" s="87"/>
      <c r="F33" s="87"/>
      <c r="G33" s="87"/>
    </row>
    <row r="34" spans="3:16" ht="15">
      <c r="C34" s="87"/>
      <c r="D34" s="87"/>
      <c r="I34" s="71" t="s">
        <v>69</v>
      </c>
      <c r="J34" s="68">
        <f>SUM(K34:O34)</f>
        <v>132.05499999999998</v>
      </c>
      <c r="K34" s="90">
        <v>0.901</v>
      </c>
      <c r="L34" s="90">
        <v>23.003</v>
      </c>
      <c r="M34" s="90">
        <v>88.838</v>
      </c>
      <c r="N34" s="90">
        <v>18.093</v>
      </c>
      <c r="O34" s="90">
        <v>1.22</v>
      </c>
      <c r="P34" s="91">
        <v>21307.5</v>
      </c>
    </row>
    <row r="35" spans="3:16" ht="15">
      <c r="C35" s="87"/>
      <c r="D35" s="87"/>
      <c r="H35" s="75"/>
      <c r="I35" s="71" t="s">
        <v>70</v>
      </c>
      <c r="J35" s="92">
        <f>+J19-J34</f>
        <v>55.297</v>
      </c>
      <c r="K35" s="92">
        <f aca="true" t="shared" si="8" ref="K35:P35">+K19-K34</f>
        <v>0.599</v>
      </c>
      <c r="L35" s="92">
        <f t="shared" si="8"/>
        <v>7.9830000000000005</v>
      </c>
      <c r="M35" s="92">
        <f t="shared" si="8"/>
        <v>40.20500000000001</v>
      </c>
      <c r="N35" s="92">
        <f t="shared" si="8"/>
        <v>6.510000000000002</v>
      </c>
      <c r="O35" s="92">
        <f t="shared" si="8"/>
        <v>0</v>
      </c>
      <c r="P35" s="82">
        <f t="shared" si="8"/>
        <v>6917.4000000000015</v>
      </c>
    </row>
    <row r="36" spans="3:7" ht="15">
      <c r="C36" s="87"/>
      <c r="D36" s="87"/>
      <c r="E36" s="75"/>
      <c r="F36" s="75"/>
      <c r="G36" s="75"/>
    </row>
    <row r="37" spans="3:7" ht="15">
      <c r="C37" s="87"/>
      <c r="D37" s="87"/>
      <c r="E37" s="75"/>
      <c r="F37" s="75"/>
      <c r="G37" s="75"/>
    </row>
  </sheetData>
  <sheetProtection/>
  <mergeCells count="18">
    <mergeCell ref="P3:P4"/>
    <mergeCell ref="R3:R4"/>
    <mergeCell ref="A1:P1"/>
    <mergeCell ref="A2:A4"/>
    <mergeCell ref="B2:B4"/>
    <mergeCell ref="C2:I2"/>
    <mergeCell ref="J2:P2"/>
    <mergeCell ref="Q2:Q4"/>
    <mergeCell ref="S3:T3"/>
    <mergeCell ref="L31:P31"/>
    <mergeCell ref="R2:T2"/>
    <mergeCell ref="U2:U4"/>
    <mergeCell ref="V2:V4"/>
    <mergeCell ref="C3:C4"/>
    <mergeCell ref="D3:H3"/>
    <mergeCell ref="I3:I4"/>
    <mergeCell ref="J3:J4"/>
    <mergeCell ref="K3:O3"/>
  </mergeCells>
  <printOptions horizontalCentered="1"/>
  <pageMargins left="0.25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D4" sqref="D4:D5"/>
    </sheetView>
  </sheetViews>
  <sheetFormatPr defaultColWidth="9.140625" defaultRowHeight="15"/>
  <cols>
    <col min="1" max="1" width="7.421875" style="97" customWidth="1"/>
    <col min="2" max="2" width="18.57421875" style="97" customWidth="1"/>
    <col min="3" max="3" width="15.8515625" style="97" customWidth="1"/>
    <col min="4" max="4" width="15.28125" style="97" customWidth="1"/>
    <col min="5" max="5" width="13.00390625" style="97" customWidth="1"/>
    <col min="6" max="6" width="16.28125" style="97" customWidth="1"/>
    <col min="7" max="7" width="10.7109375" style="97" customWidth="1"/>
    <col min="8" max="8" width="10.140625" style="97" customWidth="1"/>
    <col min="9" max="16384" width="9.140625" style="97" customWidth="1"/>
  </cols>
  <sheetData>
    <row r="1" spans="1:6" ht="34.5" customHeight="1">
      <c r="A1" s="175" t="s">
        <v>128</v>
      </c>
      <c r="B1" s="175"/>
      <c r="C1" s="175"/>
      <c r="D1" s="175"/>
      <c r="E1" s="175"/>
      <c r="F1" s="175"/>
    </row>
    <row r="2" spans="1:6" ht="23.25" customHeight="1">
      <c r="A2" s="176" t="s">
        <v>132</v>
      </c>
      <c r="B2" s="176"/>
      <c r="C2" s="176"/>
      <c r="D2" s="176"/>
      <c r="E2" s="176"/>
      <c r="F2" s="176"/>
    </row>
    <row r="3" spans="1:6" ht="18.75" customHeight="1">
      <c r="A3" s="168" t="s">
        <v>17</v>
      </c>
      <c r="B3" s="169" t="s">
        <v>71</v>
      </c>
      <c r="C3" s="177" t="s">
        <v>72</v>
      </c>
      <c r="D3" s="178"/>
      <c r="E3" s="168" t="s">
        <v>73</v>
      </c>
      <c r="F3" s="168"/>
    </row>
    <row r="4" spans="1:6" ht="29.25" customHeight="1">
      <c r="A4" s="168"/>
      <c r="B4" s="169"/>
      <c r="C4" s="169" t="s">
        <v>74</v>
      </c>
      <c r="D4" s="169" t="s">
        <v>75</v>
      </c>
      <c r="E4" s="171" t="s">
        <v>76</v>
      </c>
      <c r="F4" s="171" t="s">
        <v>77</v>
      </c>
    </row>
    <row r="5" spans="1:10" ht="26.25" customHeight="1">
      <c r="A5" s="168"/>
      <c r="B5" s="170"/>
      <c r="C5" s="170"/>
      <c r="D5" s="170"/>
      <c r="E5" s="171"/>
      <c r="F5" s="171"/>
      <c r="J5" s="98"/>
    </row>
    <row r="6" spans="1:9" ht="18.75">
      <c r="A6" s="99">
        <v>1</v>
      </c>
      <c r="B6" s="100" t="s">
        <v>11</v>
      </c>
      <c r="C6" s="101">
        <v>28.2</v>
      </c>
      <c r="D6" s="102">
        <v>1942</v>
      </c>
      <c r="E6" s="103">
        <v>1.3</v>
      </c>
      <c r="F6" s="104">
        <v>1716</v>
      </c>
      <c r="G6" s="105"/>
      <c r="H6" s="106"/>
      <c r="I6" s="107"/>
    </row>
    <row r="7" spans="1:10" ht="18.75">
      <c r="A7" s="108">
        <v>2</v>
      </c>
      <c r="B7" s="109" t="s">
        <v>7</v>
      </c>
      <c r="C7" s="110">
        <v>40.72</v>
      </c>
      <c r="D7" s="111">
        <v>2997</v>
      </c>
      <c r="E7" s="112">
        <v>1.9</v>
      </c>
      <c r="F7" s="113">
        <v>2578</v>
      </c>
      <c r="G7" s="105"/>
      <c r="H7" s="107"/>
      <c r="I7" s="107"/>
      <c r="J7" s="97" t="s">
        <v>78</v>
      </c>
    </row>
    <row r="8" spans="1:9" ht="18.75">
      <c r="A8" s="108">
        <v>3</v>
      </c>
      <c r="B8" s="109" t="s">
        <v>79</v>
      </c>
      <c r="C8" s="110">
        <v>8.2</v>
      </c>
      <c r="D8" s="111">
        <v>866</v>
      </c>
      <c r="E8" s="112">
        <v>1</v>
      </c>
      <c r="F8" s="113">
        <v>142</v>
      </c>
      <c r="G8" s="107"/>
      <c r="H8" s="107"/>
      <c r="I8" s="107"/>
    </row>
    <row r="9" spans="1:9" ht="18.75">
      <c r="A9" s="108">
        <v>4</v>
      </c>
      <c r="B9" s="114" t="s">
        <v>10</v>
      </c>
      <c r="C9" s="110">
        <v>16</v>
      </c>
      <c r="D9" s="111">
        <v>1340</v>
      </c>
      <c r="E9" s="115">
        <v>0.5</v>
      </c>
      <c r="F9" s="113">
        <v>3592</v>
      </c>
      <c r="G9" s="107"/>
      <c r="H9" s="107"/>
      <c r="I9" s="107"/>
    </row>
    <row r="10" spans="1:9" ht="18.75">
      <c r="A10" s="108">
        <v>5</v>
      </c>
      <c r="B10" s="109" t="s">
        <v>15</v>
      </c>
      <c r="C10" s="110">
        <v>50.5</v>
      </c>
      <c r="D10" s="111">
        <v>3737</v>
      </c>
      <c r="E10" s="112">
        <v>1.2</v>
      </c>
      <c r="F10" s="113">
        <v>2993</v>
      </c>
      <c r="G10" s="107"/>
      <c r="H10" s="107"/>
      <c r="I10" s="107"/>
    </row>
    <row r="11" spans="1:9" ht="18.75">
      <c r="A11" s="108">
        <v>6</v>
      </c>
      <c r="B11" s="109" t="s">
        <v>16</v>
      </c>
      <c r="C11" s="110">
        <v>16.8</v>
      </c>
      <c r="D11" s="111">
        <v>1450</v>
      </c>
      <c r="E11" s="112" t="s">
        <v>80</v>
      </c>
      <c r="F11" s="113">
        <v>592</v>
      </c>
      <c r="G11" s="107"/>
      <c r="H11" s="107"/>
      <c r="I11" s="107"/>
    </row>
    <row r="12" spans="1:9" ht="18.75">
      <c r="A12" s="108">
        <v>7</v>
      </c>
      <c r="B12" s="109" t="s">
        <v>5</v>
      </c>
      <c r="C12" s="110">
        <v>25.4</v>
      </c>
      <c r="D12" s="111">
        <v>1764</v>
      </c>
      <c r="E12" s="115">
        <v>0.68</v>
      </c>
      <c r="F12" s="113">
        <v>1330</v>
      </c>
      <c r="G12" s="107"/>
      <c r="H12" s="107"/>
      <c r="I12" s="107"/>
    </row>
    <row r="13" spans="1:10" ht="18.75">
      <c r="A13" s="108">
        <v>8</v>
      </c>
      <c r="B13" s="109" t="s">
        <v>6</v>
      </c>
      <c r="C13" s="110">
        <v>20.7</v>
      </c>
      <c r="D13" s="111">
        <v>1529</v>
      </c>
      <c r="E13" s="115">
        <v>1.43</v>
      </c>
      <c r="F13" s="113">
        <v>3753</v>
      </c>
      <c r="G13" s="107"/>
      <c r="H13" s="107"/>
      <c r="I13" s="107"/>
      <c r="J13" s="97" t="s">
        <v>78</v>
      </c>
    </row>
    <row r="14" spans="1:11" ht="18.75">
      <c r="A14" s="108">
        <v>9</v>
      </c>
      <c r="B14" s="109" t="s">
        <v>12</v>
      </c>
      <c r="C14" s="110">
        <v>25</v>
      </c>
      <c r="D14" s="111">
        <v>2166</v>
      </c>
      <c r="E14" s="112">
        <v>0.9</v>
      </c>
      <c r="F14" s="113">
        <v>2632</v>
      </c>
      <c r="G14" s="107"/>
      <c r="H14" s="107"/>
      <c r="I14" s="107"/>
      <c r="K14" s="97">
        <f>E17/C17</f>
        <v>0.04004549733291496</v>
      </c>
    </row>
    <row r="15" spans="1:9" ht="18.75">
      <c r="A15" s="108">
        <v>10</v>
      </c>
      <c r="B15" s="109" t="s">
        <v>8</v>
      </c>
      <c r="C15" s="110">
        <v>9.44</v>
      </c>
      <c r="D15" s="111">
        <v>663</v>
      </c>
      <c r="E15" s="112">
        <v>0.2</v>
      </c>
      <c r="F15" s="113">
        <v>7109</v>
      </c>
      <c r="G15" s="107"/>
      <c r="H15" s="107"/>
      <c r="I15" s="107"/>
    </row>
    <row r="16" spans="1:9" ht="18.75">
      <c r="A16" s="108">
        <v>11</v>
      </c>
      <c r="B16" s="116" t="s">
        <v>9</v>
      </c>
      <c r="C16" s="117">
        <v>14</v>
      </c>
      <c r="D16" s="118">
        <v>915</v>
      </c>
      <c r="E16" s="119">
        <v>1.1</v>
      </c>
      <c r="F16" s="120">
        <v>2160</v>
      </c>
      <c r="G16" s="107"/>
      <c r="H16" s="107"/>
      <c r="I16" s="107"/>
    </row>
    <row r="17" spans="1:7" ht="18.75">
      <c r="A17" s="172" t="s">
        <v>0</v>
      </c>
      <c r="B17" s="173"/>
      <c r="C17" s="121">
        <f>SUM(C6:C16)</f>
        <v>254.96</v>
      </c>
      <c r="D17" s="122">
        <f>SUM(D6:D16)</f>
        <v>19369</v>
      </c>
      <c r="E17" s="123">
        <f>+SUM(E6:E16)</f>
        <v>10.209999999999999</v>
      </c>
      <c r="F17" s="122">
        <f>+SUM(F6:F16)</f>
        <v>28597</v>
      </c>
      <c r="G17" s="107"/>
    </row>
    <row r="18" spans="1:7" ht="13.5" customHeight="1">
      <c r="A18" s="124"/>
      <c r="B18" s="124"/>
      <c r="C18" s="125"/>
      <c r="D18" s="126"/>
      <c r="E18" s="127"/>
      <c r="F18" s="128"/>
      <c r="G18" s="107"/>
    </row>
    <row r="19" spans="1:6" ht="15.75" customHeight="1">
      <c r="A19" s="129"/>
      <c r="B19" s="129"/>
      <c r="C19" s="129"/>
      <c r="D19" s="129"/>
      <c r="E19" s="129"/>
      <c r="F19" s="129"/>
    </row>
    <row r="20" spans="2:6" ht="18.75">
      <c r="B20" s="174"/>
      <c r="C20" s="174"/>
      <c r="D20" s="174"/>
      <c r="E20" s="174"/>
      <c r="F20" s="174"/>
    </row>
    <row r="21" spans="2:6" ht="18.75">
      <c r="B21" s="174"/>
      <c r="C21" s="174"/>
      <c r="D21" s="174"/>
      <c r="E21" s="174"/>
      <c r="F21" s="174"/>
    </row>
    <row r="22" spans="2:6" ht="31.5" customHeight="1">
      <c r="B22" s="174"/>
      <c r="C22" s="174"/>
      <c r="D22" s="174"/>
      <c r="E22" s="174"/>
      <c r="F22" s="174"/>
    </row>
    <row r="23" spans="2:6" ht="30.75" customHeight="1">
      <c r="B23" s="174"/>
      <c r="C23" s="174"/>
      <c r="D23" s="174"/>
      <c r="E23" s="174"/>
      <c r="F23" s="174"/>
    </row>
  </sheetData>
  <sheetProtection/>
  <mergeCells count="15">
    <mergeCell ref="B20:F20"/>
    <mergeCell ref="B21:F21"/>
    <mergeCell ref="B22:F22"/>
    <mergeCell ref="B23:F23"/>
    <mergeCell ref="A1:F1"/>
    <mergeCell ref="A2:F2"/>
    <mergeCell ref="A3:A5"/>
    <mergeCell ref="B3:B5"/>
    <mergeCell ref="C3:D3"/>
    <mergeCell ref="E3:F3"/>
    <mergeCell ref="C4:C5"/>
    <mergeCell ref="D4:D5"/>
    <mergeCell ref="E4:E5"/>
    <mergeCell ref="F4:F5"/>
    <mergeCell ref="A17:B17"/>
  </mergeCells>
  <printOptions/>
  <pageMargins left="0.75" right="0.25" top="1.24" bottom="0.39" header="0.33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2014-06-04T01:54:38Z</cp:lastPrinted>
  <dcterms:created xsi:type="dcterms:W3CDTF">2014-05-29T08:33:32Z</dcterms:created>
  <dcterms:modified xsi:type="dcterms:W3CDTF">2014-06-04T01:56:49Z</dcterms:modified>
  <cp:category/>
  <cp:version/>
  <cp:contentType/>
  <cp:contentStatus/>
</cp:coreProperties>
</file>