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0" windowWidth="15150" windowHeight="7170" activeTab="0"/>
  </bookViews>
  <sheets>
    <sheet name="BIEU 1 " sheetId="1" r:id="rId1"/>
    <sheet name="BIEU 2" sheetId="2" r:id="rId2"/>
  </sheets>
  <definedNames/>
  <calcPr fullCalcOnLoad="1"/>
</workbook>
</file>

<file path=xl/sharedStrings.xml><?xml version="1.0" encoding="utf-8"?>
<sst xmlns="http://schemas.openxmlformats.org/spreadsheetml/2006/main" count="3322" uniqueCount="1719">
  <si>
    <t>TT</t>
  </si>
  <si>
    <t>Tên xã</t>
  </si>
  <si>
    <t>Tên tiêu chí</t>
  </si>
  <si>
    <t>Đánh giá (Đạt hoặc % so với đạt chuẩn)</t>
  </si>
  <si>
    <t>Nội dung, khối lượng còn lại để đạt chuẩn theo Khung kế hoạch được UBND huyện phê duyệt</t>
  </si>
  <si>
    <t>Tiêu chí</t>
  </si>
  <si>
    <t>Nội dung</t>
  </si>
  <si>
    <t>Kết quả thực hiện đến cuối kỳ báo cáo lần trước</t>
  </si>
  <si>
    <t>Thực hiện trong kỳ</t>
  </si>
  <si>
    <t>Lũy kế kết quả thực hiện đến cuối kỳ này</t>
  </si>
  <si>
    <t>Tiến độ giải ngân</t>
  </si>
  <si>
    <t>I</t>
  </si>
  <si>
    <t>Kết quả thực hiện tiêu chí</t>
  </si>
  <si>
    <t>-</t>
  </si>
  <si>
    <t>Kinh phí giải ngân (Tr.đ)</t>
  </si>
  <si>
    <t>Tỷ lệ giải ngân (%)</t>
  </si>
  <si>
    <t>Ghi chú</t>
  </si>
  <si>
    <t>Xây dựng Khu dân cư NTM kiểu mẫu</t>
  </si>
  <si>
    <t>Xây dựng vườn mẫu</t>
  </si>
  <si>
    <t>+</t>
  </si>
  <si>
    <t>Đã triển khai thực hiện (vườn)</t>
  </si>
  <si>
    <t>Các nội dung khác</t>
  </si>
  <si>
    <t>Số Tiêu chí đạt chuẩn trên 70% so với mức độ đạt chuẩn</t>
  </si>
  <si>
    <t>Số Tiêu chí đạt chuẩn từ 50% đến 70% so với mức độ đạt chuẩn</t>
  </si>
  <si>
    <t>Số Tiêu chí đạt chuẩn dưới 50% so với mức độ đạt chuẩn</t>
  </si>
  <si>
    <t>……………….</t>
  </si>
  <si>
    <t>Thôn mẫu để đạt chuẩn 10 tiêu chí</t>
  </si>
  <si>
    <t>Các thôn còn lại đạt 50% so với yêu cầu</t>
  </si>
  <si>
    <t>Đầu tư phát triển</t>
  </si>
  <si>
    <t>Sự nghiệp</t>
  </si>
  <si>
    <t>Phê duyệt phương án, dự toán (thôn)</t>
  </si>
  <si>
    <t>Đã triển khai thực hiện (thôn)</t>
  </si>
  <si>
    <t>Phê duyệt phương án, dự toán (vườn)</t>
  </si>
  <si>
    <t>Nội dung thực hiện các tiêu chí chưa đạt chuẩn đến cuối kỳ trước</t>
  </si>
  <si>
    <t>(Chi tiết có Biểu 2 kèm theo)</t>
  </si>
  <si>
    <t>Mức độ hoàn thành so với phương án, dự toán (%)</t>
  </si>
  <si>
    <t>Khối lượng còn lại để đạt chuẩn</t>
  </si>
  <si>
    <t>Kết quả thực hiện đối với tiêu chí chưa đạt chuẩn đến cuối kỳ trước</t>
  </si>
  <si>
    <t>Trong đó, Tiêu chí tăng thêm so với kỳ trước</t>
  </si>
  <si>
    <t>(1)</t>
  </si>
  <si>
    <t>(2)</t>
  </si>
  <si>
    <t>(3)</t>
  </si>
  <si>
    <t>(4)</t>
  </si>
  <si>
    <t>(5)</t>
  </si>
  <si>
    <t>(6)</t>
  </si>
  <si>
    <t>(7)</t>
  </si>
  <si>
    <t>(8)</t>
  </si>
  <si>
    <t>(9)</t>
  </si>
  <si>
    <t>(10)=(6)-(8)</t>
  </si>
  <si>
    <t>Giao thông</t>
  </si>
  <si>
    <t>Thủy lợi</t>
  </si>
  <si>
    <t xml:space="preserve"> `- Hoàn thiện hồ sơ THT quản lý và dùng nước.
- Kiên cố hóa 6,2 km kênh mương BT</t>
  </si>
  <si>
    <t>`- Hoàn thiện hồ sơ THT dùng nước.
- Làm được 300 m kênh mương BT theo dự án WB7.</t>
  </si>
  <si>
    <t>Kiên cố hóa 5,9 km kênh mương nội đồng</t>
  </si>
  <si>
    <t>Điện</t>
  </si>
  <si>
    <t>`- Thay thế 44 cột điện và 7,3 km đường dây hạ thế chưa đảm bảo ở các thôn
- Tuyên truyền người dân thay đường dây sau công tơ chưa đảm bảo: 297 hộ.
- Phát quang hành lang các tuyến đường điện: 48 tuyến.</t>
  </si>
  <si>
    <t>CSVCVH</t>
  </si>
  <si>
    <t>`- Nhà văn hóa và khu thể thao xã: Làm cổng chào UB, khuôn viên khu thể thao xã.
- Thôn Nam Văn: Xây dựng mới nhà văn hóa, mua sắm bàn ghế, làm cổng, làm 1 phía hàng rào, nhà để xe, nhà vệ sinh và trồng cây xanh khuôn viên.
-  Thôn Tân Văn: Làm nhà để xe, nâng cấp nhà vệ sinh, trồng cây xanh; xây bồn hoa, hàng rào xanh.
- Thôn Trung Văn: Hoàn thiện cổng, hàng rào, làm nhà để xe, mua sắm bàn ghế, trồng cây xanh, bồn hoa cây cảnh.
- Thôn Đông Văn: Xây dựng mới nhà văn hóa, xây dựng khuôn viên, cổng, nhà vệ sinh, nhà để xe, bồn hoa, trồng cây xanh, bàn ghế, chỉnh trang khuôn viên sân bóng đá.
- Thôn Bắc Văn: Trồng cây xanh, hoàn thiện sân bóng chuyền.</t>
  </si>
  <si>
    <t>`- Hoàn thiện cổng chào UB, khuôn viên khu thể thao xã.
- Thôn Nam Văn: Xây dựng hoàn thiện nhà văn hóa, mua sắm bàn ghế, làm cổng, làm 1 phía hàng rào, nhà để xe, nhà vệ sinh và trồng cây xanh khuôn viên.
-  Thôn Tân Văn: Làm nhà để xe, nâng cấp nhà vệ sinh, trồng cây xanh.
- Thôn Trung Văn: Làm nhà để xe, mua sắm bàn ghế, bồn hoa cây cảnh.
- Thôn Đông Văn: Xây dựng hoàn thiện nhà văn hóa, xây dựng khuôn viên, cổng, nhà vệ sinh, nhà để xe, bồn hoa, trồng cây xanh, bàn ghế, chỉnh trang khuôn viên sân bóng đá.
- Thôn Bắc Văn: Trồng cây xanh.</t>
  </si>
  <si>
    <t>Chợ</t>
  </si>
  <si>
    <t>Nâng cấp, xây mới khuôn viên, đình chợ.</t>
  </si>
  <si>
    <t>Đã hoàn thiện xây tường rào, đổ đất nâng cấp khuôn viên</t>
  </si>
  <si>
    <t>Nhà ở dân cư</t>
  </si>
  <si>
    <t>`- Hoàn chỉnh 1 nhà theo QĐ 22 (Bà Phạm Thị Lan-Bắc Văn).
- Hoàn thành 6 nhà ở hộ nghèo (Phan Hữu Khoát, Phan Trọng Khởi, Trần Thị Lộc, Võ Thị Thống, Phan Thị Tùng, Phạm Thị Thái)</t>
  </si>
  <si>
    <t>Hoàn thiện xây dựng 6 nhà ở hộ nghèo</t>
  </si>
  <si>
    <t>Hộ nghèo</t>
  </si>
  <si>
    <t>Giảm 27 hộ nghèo trên địa bàn toàn xã. Trong đó: Tân Văn 4 hộ; Trung Văn 8 hộ; Bắc Văn 3 hộ; Nam Văn 7 hộ; Đông Văn 5 hộ.</t>
  </si>
  <si>
    <t>Đã tiến hành rà soát 95 hộ nghèo trên địa bàn xã và đã có kế hoạch giảm nghèo</t>
  </si>
  <si>
    <r>
      <rPr>
        <b/>
        <sz val="10"/>
        <rFont val="Times New Roman"/>
        <family val="1"/>
      </rPr>
      <t>8/19 tiêu chí:</t>
    </r>
    <r>
      <rPr>
        <sz val="10"/>
        <rFont val="Times New Roman"/>
        <family val="1"/>
      </rPr>
      <t xml:space="preserve">  Quy hoạch, Trường học, Bưu điện, Tỷ lệ lao động có việc làm thường xuyên, Giáo dục, Y tế, Văn hóa, ANTT</t>
    </r>
  </si>
  <si>
    <t>`- Thay thế đường dây sau công tơ chưa đảm bảo: 7 hộ ( Nam Văn 7 hộ)
- Phát quang hành lang đường điện 5 tuyến (Bắc Văn), tương đương 2,5 km.</t>
  </si>
  <si>
    <t>`- Thay thế đường dây sau công tơ chưa đảm bảo: 108 hộ
- Phát quang hành lang đường điện 19,8 km.</t>
  </si>
  <si>
    <t>`- Thay thế 44 cột điện và 7,3 km đường dây hạ thế chưa đảm bảo ở các thôn
- Tuyên truyền người dân thay đường dây sau công tơ chưa đảm bảo: 189 hộ.
- Phát quang hành lang các tuyến đường điện: 2,2 km.</t>
  </si>
  <si>
    <t>`- Hoàn chỉnh 1 nhà theo QĐ 22 (Phạm Thị Lan).
- Đã xây dựng 6 nhà hộ nghèo (03 nhà đạt 80%, 03 nhà còn lại dưới 50%)</t>
  </si>
  <si>
    <t>Tiêu chí đạt chuẩn đến 6/8/2015</t>
  </si>
  <si>
    <t xml:space="preserve">`- Làm mới 150 m đường ngõ xóm (Đông Văn).
- Đổ lề các tuyến đường ngõ xóm: 2,73 km (Tân Văn 300 m; Bắc văn 700m).
</t>
  </si>
  <si>
    <t xml:space="preserve"> - Đắp 650 m lề đường trục xã Tuyến ngã ba Chợ Đạo đi Thạch Hội.
'` - Tỷ lệ km đường trục thôn, xóm được cứng hóa đạt chuẩn theo cấp kỹ thuật của Bộ GTVT Tỷ lệ 7,963/8,363 đạt 95,2%; cần làm thêm  400m đạt 100% và đắp lề 1,97 km tuyến bưu điện cũ đi đường 19/5;
  - Làm được 1,45 km đường .ngõ xóm
 - Đổ lề các tuyến đường ngõ xóm 6,5 km. (Tân Văn 2km, Trung Văn 2 km, Bắc Văn 2,5 km).
</t>
  </si>
  <si>
    <t xml:space="preserve">`-Đường trục xã, liên xã: 
 +Hoàn thiện đắp 650 m lề đường, cụ thể: Tuyến ngã ba Chợ Đạo đi Thạch Hội.
 - 'Đường trục thôn:
 + Xây dựng hoàn thiện tuyến đường Bưu điện củ đi đường 19/5 (Còn lại 400 m) .
+ Hoàn thiện đắp 1,97 km lề đường, cụ thể: Tuyến Bưu điện củ đi đường 19/5.
- Nâng cấp 3,5 km  đường Trục thôn ( từ 3m lên 3,5 m mặt đường).
  + Đường ngõ xóm:
+Làm mới  3,045 km đường ngõ xóm, cần hoàn thành tối thiểu 2,4km để đạt cứng hóa &gt;70%;
 - Đổ 3,5 km đường  trục chính nội đồng.
- Xây 450m mương thoát nước dọc tuyến đường trục xã
- Đổ lề các tuyến đường ngõ xóm 14,3 km.
</t>
  </si>
  <si>
    <r>
      <t xml:space="preserve"> -Đường trục thôn, cần làm thêm  400m đạt 100% và đắp lề 1,97 km tuyến bưu điện cũ đi đường 19/5;
</t>
    </r>
    <r>
      <rPr>
        <sz val="10"/>
        <color indexed="10"/>
        <rFont val="Times New Roman"/>
        <family val="1"/>
      </rPr>
      <t xml:space="preserve">'`- Nâng cấp 3,5 km mặt đường Trục thôn từ 3m lên 3,5 m.
</t>
    </r>
    <r>
      <rPr>
        <sz val="10"/>
        <rFont val="Times New Roman"/>
        <family val="1"/>
      </rPr>
      <t>- Cần làm mới 0,75 km đường ngõ xóm để đạt chuẩn.
- Đổ 3,5 km đường trục chính nội đồng.
- Xây 450m mương thoát nước dọc tuyến đường trục xã
- Đổ lề các tuyến đường ngõ xóm 7,8 km.</t>
    </r>
  </si>
  <si>
    <t>`- Hoàn thiện hồ sơ THT quản lý và dùng nước.
- Kiên cố hóa kênh mương nội đồng 0,3/6,2 km (Đã kiên cố hóa được 3,5/11,39 km kênh mương, đạt 30,7%)</t>
  </si>
  <si>
    <t>`- Đã khời công xây dựng cổng chào, nâng cấp khu thể thao xã.
- Thôn Nam Văn: Nhà văn hóa đang xây dựng, đến nay đã đổ mái.
-Thôn Tân Văn: Đã xây bồn hoa, hàng rào xanh.
- Thôn Trung văn: Hoàn chỉnh cổng, hàng rào, trồng cây xanh.
- Thôn Đông Văn: Nhà văn hóa đang xây dựng, đạt 60%.
- Thôn Bắc Văn: Hoàn thiện sân bóng chuyền</t>
  </si>
  <si>
    <t>`- Đã khời công xây dựng cổng chào, , nâng cấp khu thể thao xã.
- Thôn Nam Văn: Nhà văn hóa đang xây dựng, đến nay đã đổ mái.
-Thôn Tân Văn: Đã xây bồn hoa, hàng rào xanh.
- Thôn Trung văn: Hoàn chỉnh cổng, hàng rào, trồng cây xanh.
- Thôn Đông Văn: Nhà văn hóa đang xây dựng, đạt 60%
- Thôn Bắc Văn: Hoàn thiện sân bóng chuyền</t>
  </si>
  <si>
    <t>Nâng cấp đình chính, hoàn thiện các hạng mục: mương thoát nước, khu chứa rác thải, nhà vệ sinh, láng nền chợ.</t>
  </si>
  <si>
    <t>XÃ THẠCH VĂN</t>
  </si>
  <si>
    <t>Số Tiêu chí đạt chuẩn: 08 Tiêu chí</t>
  </si>
  <si>
    <t>08 TC: Quy hoạch; Trường học; Bưu điện; Tỷ lệ lao động có việc làm thường xuyên; giáo dục; Văn hóa; Y tế; An ninh trật tự xã hội.</t>
  </si>
  <si>
    <t>Không có tiêu chí nào</t>
  </si>
  <si>
    <t>06 tiêu chí: Cơ sở VCVH; Chợ nông thôn; Nhà ở dân cư; Hình thức tổ chức sản xuất; Hệ thống chính trị vững mạnh</t>
  </si>
  <si>
    <t>không</t>
  </si>
  <si>
    <t xml:space="preserve">2670/4343 </t>
  </si>
  <si>
    <t>1566/3466</t>
  </si>
  <si>
    <t>258/812</t>
  </si>
  <si>
    <t xml:space="preserve">    1/5 thôn</t>
  </si>
  <si>
    <t>0 thôn</t>
  </si>
  <si>
    <t>1/5 thôn</t>
  </si>
  <si>
    <t>5/5 thôn</t>
  </si>
  <si>
    <t xml:space="preserve">04 thôn còn lại đang tiến hành khảo sát, chưa có PA-DT nhưng các thôn đều đang tiến hành chỉnh trang khu dân cư, cảnh quan môi trường và vườn hộ. </t>
  </si>
  <si>
    <t>Đã có bản vẽ bằng tay và PA-DT 10 vườn đang chờ thẩm định phê duyệt</t>
  </si>
  <si>
    <t>05 vườn</t>
  </si>
  <si>
    <t xml:space="preserve">Trong 10 vườn, có 05 vườn đã thực hiện cơ bản đạt 70 -80%; 03 vườn đạt 60-70%; còn 02 vườn đạt dưới 50%. </t>
  </si>
  <si>
    <t>Lưu ý một số tiêu chí đã đạt chuẩn:
 -Tiêu chí bưu điện: cần hoàn thiện chỉnh trang khuôn viên: làm mái che và tường rào; 
 -Trường học: đẩy nhanh tiến độ nâng cấp và chỉnh trang khuôn viên để đạt chuẩn.</t>
  </si>
  <si>
    <t xml:space="preserve">03 tiêu chí: Môi trường,  giao thông </t>
  </si>
  <si>
    <t xml:space="preserve">02 tiêu chí: Môi trường, giao thông </t>
  </si>
  <si>
    <t>01 tiêu chí: Điện, thủy lợi</t>
  </si>
  <si>
    <t>02 tiêu chí: Điện, thủy lợi</t>
  </si>
  <si>
    <t xml:space="preserve">        5/5 thôn</t>
  </si>
  <si>
    <t>Môi trường</t>
  </si>
  <si>
    <t>Thu nhập</t>
  </si>
  <si>
    <t>HTTCSX</t>
  </si>
  <si>
    <t>`- Thành lập thêm 1 DN, 2 HTX, 3 THT.
- Kiện toàn 2 HTX</t>
  </si>
  <si>
    <t>`- Có 2 DN, 3 HTX, 6 THT</t>
  </si>
  <si>
    <t>`- Khơi thông ,nạo vét các tuyến kênh mương nội thôn: 5,4 km (Tân Văn 3 km, Trung Văn 1 km, Bắc văn 0,9 km, Nam Văn 0,5km)
- QH 2 nghĩa Trang: Động Cục Đá và Trằm Bùi.
- Vận động GPMB xây dựng khu xử lý rác</t>
  </si>
  <si>
    <t>HTCT</t>
  </si>
  <si>
    <t>Chuẩn hóa 2 cán bộ chưa đạt chuẩn (CT PN và PCT UBND xã)</t>
  </si>
  <si>
    <t>Đang trong thời gian hoàn thiện khóa học</t>
  </si>
  <si>
    <t>CĐ</t>
  </si>
  <si>
    <t>- Thường xuyên khơi thông, nạo vét mương thoát nước thải trong khu dân cư. Tổng số 16,03 km.
 - Lấy mẫu, phân tích đánh giá chất lượng nước 2015;
- Xây dựng điểm thu gom rác thải
- Quy hoạch và thực hiện QH 2 nghĩa trang</t>
  </si>
  <si>
    <t>- Thường xuyên khơi thông, nạo vét mương thoát nước thải trong khu dân cư. Tổng số 10,63 km.
 -Lấy mẫu, phân tích đánh giá chất lượng nước 2015;
- Xây dựng điểm thu gom rác thải
- Thực hiện QH xây dựng 2 nghĩa trang</t>
  </si>
  <si>
    <t>`- Thành lập thêm 1 DN, 2 HTX.
- Kiện toàn 2 HTX;
 - Bổ sung, hoàn thiện hồ sơ 06 THT, 3 HTX.</t>
  </si>
  <si>
    <t>`- UBND xã ban hành một số chính sách khuyến khích phát triển NN trên địa bàn.
- Xây dựng mô hình THT chăn nuôi gà liên kết ở Bắc Văn, Nam Văn.
- Xây dựng Mô hình THT chăn nuôi lợn liên kết ở Tân Văn, Bắc Văn.
  - Xây dựng cánh đồng mẫu 150 ha giống lúa Thiên ưu 8</t>
  </si>
  <si>
    <t>`- Vận động tuyên truyền các lao động trên địa bàn xuất khẩu lao động. Số lượng 20 lao động.
- Xây dựng mở rộng 10 ha sản xuất rau củ quả trên đất cát hoang hóa bạc màu.
- Tăng thêm 30 hộ tiểu thương.
- Xây dựng mô hình trồng dưa lưới mỹ ở Bắc Văn.
- Mô hình trồng cây ăn quả kết hợp với xây dựng vườn mẫu.
- Mô hình phát triển kinh tế vườn hộ 910 hộ trên địa bàn toàn xã.
- Mô hình Zebu hóa đàn bò với 200 con trên địa bàn toàn xã.
- Xây dựng mô hình trồng cây Thanh long 0,6 ha (Trung Văn).
- Mô hình trồng ơt Hàn Quốc Liên kết ở Bắc Văn.
- Xây dựng mô hình trồng nấm liên kết với 13 hộ.</t>
  </si>
  <si>
    <t xml:space="preserve"> - Thu nhập bình quân đầu người năm 2014: 26 triệu đồng.
`- UBND xã ban hành QĐ một số chính sách khuyến khích phát triển Nông nghiệp trên địa bàn.
- Vận động tuyên truyền các lao động trên địa bàn xuất khẩu lao động. Số lượng 20 lao động.
- Xây dựng cánh đồng mẫu lớn 150 ha ở 4 xóm Trung Văn, Bắc Văn, Nam văn, Tân Văn.
- Xây dựng mở rộng 10 ha sản xuất rau củ quả trên đất cát hoang hóa bạc màu.
- Tăng thêm 30 hộ tiểu thương.
- Xây dựng mô hình trồng dưa lưới mỹ ở Bắc Văn.
- Mô hình trồng cây ăn quả kết hợp với xây dựng vườn mẫu.
- Mô hình phát triển kinh tế vườn hộ 910 hộ trên địa bàn toàn xã.
- Mô hình Zeebu hóa đàn bò với 200 con trên địa bàn toàn xã.
- Xây dựng mô hình chăn nuôi gà liên kết.
- Xây dựng mô hình trồng cây Thanh long 0,6 ha (Trung Văn).
- Mô hình trồng ơt Hàn Quốc Liên kết ở Bắc Văn.
- Xây dựng mô hinhg trồng nấm liên kết với 13 hộ.
- Xây dựng mô hình chăn nuôi lợn liên kết ở Tân Văn.
- Xây dựng mô hình chăn nuôi lợn liên kết ở Nam Văn.
- Xây dựng mô hình chăn nuôi lợn liên kết ở Bắc Văn.
- </t>
  </si>
  <si>
    <t>Đã tiến hành rà soát 95 hộ nghèo trên địa bàn xã và đã có kế hoạch giảm nghèo (Hỗ trợ vay vốn, hỗ trợ bê  từ "quỹ bê giống" của tập đoàn VinGroup)</t>
  </si>
  <si>
    <t>Xã Thạch Văn</t>
  </si>
  <si>
    <t>Lũy kế kết quả thực hiện theo Khung kế hoạch đến thời điểm báo cáo (ngày 6/8/2015)</t>
  </si>
  <si>
    <t>10/10 vườn</t>
  </si>
  <si>
    <t>Kiểm tra, đánh giá lại: Tiêu chí Thủy lợi chưa đạt trên 50%</t>
  </si>
  <si>
    <t>XÃ TƯỢNG SƠN</t>
  </si>
  <si>
    <t>Số Tiêu chí đạt chuẩn</t>
  </si>
  <si>
    <t>7 TC: Trường học, Bưu điện, Hộ nghèo, Tỷ lệ lao động có việc làm thường xuyên, Văn hóa, Giáo dục, An ninh trật tự.</t>
  </si>
  <si>
    <t>- Thủy lợi
- Môi trường</t>
  </si>
  <si>
    <t xml:space="preserve">       1/7 thôn</t>
  </si>
  <si>
    <t>1/7 thôn</t>
  </si>
  <si>
    <t xml:space="preserve">        7/7 thôn</t>
  </si>
  <si>
    <t>7/7 thôn</t>
  </si>
  <si>
    <t>8/8 vườn</t>
  </si>
  <si>
    <t>6 vườn đạt 85%-90%,2 vườn còn lại đạt 70%</t>
  </si>
  <si>
    <t>II</t>
  </si>
  <si>
    <t>7/19 tiêu chí: Trường học, Bưu điện, Hộ nghèo, Tỷ lệ lao động có việc làm thường xuyên, Văn hóa, Giáo dục, An ninh trật tự</t>
  </si>
  <si>
    <t>Quy hoạch</t>
  </si>
  <si>
    <t xml:space="preserve"> Hoàn thành cắm mốc 110 cọc mốc</t>
  </si>
  <si>
    <t>Đã cắm được 330/440 cọc mốc</t>
  </si>
  <si>
    <t>Cần cắm thêm 95 cọc mốc</t>
  </si>
  <si>
    <t>Nghiệm thu, vẽ sơ đồ cắm mốc</t>
  </si>
  <si>
    <t>Đã nghiệm thu được 2/7 thôn</t>
  </si>
  <si>
    <t>Nghiệm thu 5/7 thôn còn lại, vẽ sơ đồ mốc</t>
  </si>
  <si>
    <t>Công bố bản đồ quy hoạch 11 tờ (điểm nút giao thông là 1 tờ, UBND xã là 3 tờ, NVH các thôn là 7tờ); Tổ chức họp Nhân dân 7 thôn để báo cáo công bố</t>
  </si>
  <si>
    <t xml:space="preserve">Công bố bản đồ tại điểm nút giao thông chính, trụ sở UBND xã, và 7 thôn; </t>
  </si>
  <si>
    <t>Công bố bản đồ quy hoạch 11 tờ (điểm nút giao thông 1, UBND xã 3, NVH các thôn 7); Tổ chức họp Nhân dân 7 thôn để báo cáo công bố</t>
  </si>
  <si>
    <t xml:space="preserve">- Đường trục xã: Bê tông hóa 0,82 km (có dự án Nâng cấp tuyến Cử thành-Giếng Đến 1,29km); 
- Làm 448m rãnh thoát nước trong khu dân cư;
Đắp lề rộng đủ 6,5m, dài 435m;
- Trồng 320 cây bóng mát/965m*2; </t>
  </si>
  <si>
    <t>- Đường trục thôn: nâng cấp 2,84 km đường nhựa đã hỏng nặng đi lại khó khăn; Tu sửa 1,55 km đường nhựa (HL 3-trạm bơm H. Hà);
- Đắp bổ sung lề đường rộng đủ 5m dài 1,0 km; Làm 356 m rãnh thoát nước trong khu dân cư.
- Giải toả hành lang an toàn giao thông tại một số hộ tại các thôn: Sâm Lộc, Thượng Phú</t>
  </si>
  <si>
    <t>Đường ngõ xóm đắp bổ sung lề đường rộng đủ 4m dài 10,2 km</t>
  </si>
  <si>
    <t xml:space="preserve">Cần tiếp tục cứng hóa thêm 0.86 km </t>
  </si>
  <si>
    <t xml:space="preserve"> cứng hóa được 0,1 km</t>
  </si>
  <si>
    <t xml:space="preserve"> Đã cứng hóa được 0,36 km</t>
  </si>
  <si>
    <t>Cần tiếp tục cứng hóa 0,5 km</t>
  </si>
  <si>
    <t>Đường nội đồng đạt 5,3/10,6. Cần cứng hóa 2,5 km đảm bảo xe đi lai thuận tiện</t>
  </si>
  <si>
    <t>Kênh mương đạt 3,339/17,739 km Cần kiên cố hóa 11.739 km  (trong đó: tổng số km kênh theo chương trình hỗ trợ xi măng của tỉnh 2 km; dự án của Cty Nam là 1,06 km; dự án 946 là 4,43 km sẽ tiến hành thi công hoàn thành trong năm 2015. Còn dự án ODA(2,8 km) và dự án WB7(1,9 km) có khả năng chưa triển khai được trong năm 2015)</t>
  </si>
  <si>
    <t xml:space="preserve"> kiên cố kênh theo chương trình hỗ trợ xi măng của Tỉnh được 0,16 km</t>
  </si>
  <si>
    <t>Đã kiên cố theo chương trình hỗ trợ xi măng của Tỉnh  được 1,04 km</t>
  </si>
  <si>
    <t>Cần kiên cố hóa 10.7 km kênh (trong đó: tổng số km kênh theo chương trình hỗ trợ xi măng của tỉnh 0,96 km; dự án của Cty Nam là 1,06 km; dự án 946 là 4,43 km sẽ tiến hành thi công hoàn thành trong năm 2015. Còn dự án ODA(2,8 km) và dự án WB7(1,9 km) có khả năng chưa triển khai được trong năm 2015)</t>
  </si>
  <si>
    <t xml:space="preserve">- Di dời 8 cột điện còn lại; 250 hộ thay cột, dây sau công tơ chưa đảm bảo; 
- Triển khai thi công dự án điện REII, kiểm đếm GPMB, (thay và làm mới 23 km dây dẫn; 
- Thông báo tuyên truyền cho người dân thay thế cột, dây sau công tơ đảm bảo theo quy định.
- Phát quang, giải toả hành lang an toàn lưới điện sau trạm biến áp 9,5 km; </t>
  </si>
  <si>
    <t xml:space="preserve">
- 8 hộ thay cột, dây sau công tơ chưa đảm bảo
- Phát quang, giải toả hành lang an toàn lưới điện 7,5 km; </t>
  </si>
  <si>
    <t xml:space="preserve">- Điện lực, phòng KTHT, UBND xã kiểm tra thực tế thống nhất chỉ cần dời 2/8 cột
- Triển khai thi công dự án điện REII, đã bàn giao tim mốc cho Ban QL dự án, thành lập tổ để kiểm dếm GPMB
- 180 hộ thay cột, dây sau công tơ chưa đảm bảo, tu sửa đường dây ra trạm bơm lòi.
- Phát quang, giải toả hành lang an toàn lưới điện 7,5 km; </t>
  </si>
  <si>
    <t xml:space="preserve">- Di dời 2 cột điện 
- Triển khai thi công dự án điện REII, kiểm đếm GPMB, (thay và làm mới 23 km dây dẫn; 
- 70 hộ thay dây, cột sau công tơ chưa đảm bảo theo quy định.
- Tiếp tục Phát quang, giải toả hành lang an toàn lưới điện 2,5 km; </t>
  </si>
  <si>
    <t>Cơ sở 
VCVH</t>
  </si>
  <si>
    <t>TT văn hóa xã: tiếp tục hoàn thiện xây dựng các hạng mục sân thể thao, nhà làm việc 2 tầng</t>
  </si>
  <si>
    <t>Đổ cột trụ tầng 2 nhà làm việc, tiếp tục xây tường tầng 2</t>
  </si>
  <si>
    <t>xong phần thô tầng 1, đổ cột trụ tầng 2 nhà làm việc, hoàn thiện mặt bằng sân TT</t>
  </si>
  <si>
    <t>Tiếp tục hoàn thiện xây dựng các hạng mục sân thể thao, nhà làm việc</t>
  </si>
  <si>
    <t xml:space="preserve">- Tiếp tục nâng cấp nhà văn hóa thôn Phú Sơn đạt chuẩn
- NVH các thôn: tiếp tục triển khai XD khu thể thao 7/7 thôn (đổ đất mặt bằng 1.600 m3), hàng rào cọc BT dây thép gai 2/7 thôn, cổng 7/7 thôn, NVS 4/7 thôn, nhà xe 7/7 thôn, làm đường BT đi vào NVH  5/7 thôn, bồn hoa 5/7 thôn, hàng rào xanh 5/7 thôn, cây bóng mát 7/7 thôn, mua sắm đầy đủ trang thiết bị 7/7 thôn </t>
  </si>
  <si>
    <t>Tiếp tục triển khai XD khu TT các thôn;</t>
  </si>
  <si>
    <t>NVH các thôn: Đổ đất mặt bằng khu thể thao các thôn được 300 m3, hoàn thành NVS 4/7 thôn, hàng rào 2/7 thôn, bồn hoa 2/7 thôn, hàng rào xanh 2/7 thôn</t>
  </si>
  <si>
    <t>- Tiếp tục nâng cấp nhà văn hóa thôn Phú Sơn đạt chuẩn
- NVH các thôn: tiếp tục triển khai XD khu thể thao 7/7 thôn (đổ đất mặt bằng 1.300 m3), hàng rào 5/7 thôn, cổng 7/7 thôn, NVS 3/7 thôn, nhà xe 7/7 thôn, làm đường BT đi vào NVH  5/7 thôn, bồn hoa 5/7 thôn, hàng rào xanh 5/7 thôn, cây bóng mát 7/7 thôn, mua sắm trang thiết bị ...</t>
  </si>
  <si>
    <t>Mô hình lớn: '-XD phương án, dự toán mô hình chuyển đổi đất trồng lúa kém hiệu quả sang trồng rau và NTTS (MH 4 tầng nấc) trình Sở NN phê duyệt 
- Mô hình sản xuất lúa cánh đồng mẫu lớn 258 hộ/50 ha</t>
  </si>
  <si>
    <t>- Mô hình 4 tầng nấc đã gửi phương án, dự toán cho sở NN ngày 29/7/2015, Mô hình đã triển khai thực hiện
- Mô hình lúa cánh đồng mẫu lớn đã triển khai, hiện tại lúa phát triển tốt</t>
  </si>
  <si>
    <t>Tiếp tục đầu tư chăm sóc để đạt được doanh thu theo dự toán</t>
  </si>
  <si>
    <t>Tối thiểu có 30 % hộ SXKD có liên kết với doanh nghiệp</t>
  </si>
  <si>
    <t>Có 709/1091 hộ SXKD có liên kết với doanh nghiệp đạt 65 %</t>
  </si>
  <si>
    <t>đạt</t>
  </si>
  <si>
    <t>Mô hình vừa; 2 MH:
- MH sản xuất lúa liên kết với DN 190 hộ/20ha.
- MH chăn nuôi lợn liên kết 10 hộ/250 con/lứa</t>
  </si>
  <si>
    <t>Đã triển khai thực hiện</t>
  </si>
  <si>
    <t>Mô hình nhỏ: Liên hệ doanh nghiệp bao tiêu sản phẩm mô hình bò (5 hộ 25 con/lứa)</t>
  </si>
  <si>
    <t>Đã hoàn thành phương án, dự toán gửi phòng thẩm định, các hộ đã XD chuồng trại, thả giống bò</t>
  </si>
  <si>
    <t>Liên hệ ký hợp đồng SX và triển khai XD mô hình chanh leo, Thành lập THT liên kết vườn hộ, 
- XD phương án và dự toán SX</t>
  </si>
  <si>
    <t>Đã tổ chức các hộ tham quan mô hình ở Vũ Quang</t>
  </si>
  <si>
    <t>Đã tổ chức các hộ tham quan mô hình ở Vũ Quang, các hộ thống nhất chủ trương tham gia XDMH</t>
  </si>
  <si>
    <t>Nhà ở</t>
  </si>
  <si>
    <t>- Hoàn thành 3 nhà theo QĐ 22 (trong đó chỉ cần XD 02 nhà, 01 nhà còn lại có biên bản của hội đồng đánh giá nhà ở đã đạt chuẩn); 
- Vận động XD 3 nhà còn lại (đề nghị xã điều tra lại các nhà có niên hạn sử dụng đảm bảo từ 20 năm trở lên)</t>
  </si>
  <si>
    <t>Hoàn thành 1 nhà theo QĐ 22; khởi công XD 2 nhà hộ nghèo (đã làm móng)</t>
  </si>
  <si>
    <t>Hoàn thành 1 nhà theo QĐ 22;01 nhà còn lại theo QĐ 22 đã xong phần thô;
- tiếp tục khởi công XD 2 nhà hộ nghèo (đã làm móng)</t>
  </si>
  <si>
    <t>- Hoàn thành 01nhà còn lại theo QĐ 22 và có biên bản đánh giá nhà ở đã đạt chuẩn của hội đồng đối với 01 nhà; 
- Tiếp tục xây dựng 2 nhà hộ nghèo, vận động XD 1 nhà còn lại (điều tra lại các nhà có niên hạn sử dụng đảm bảo từ 20 năm trở lên)</t>
  </si>
  <si>
    <t>Tổng hợp đánh giá nhà ở đạt chuẩn theo Bộ xây dựng 4/7 thôn</t>
  </si>
  <si>
    <t>đ/c Việt phòng KT&amp;HT đang trình xin ý kiến sở về tiêu chuẩn đánh giá nhà ở theo VB 828</t>
  </si>
  <si>
    <t>Tổng hợp đánh giá nhà ở đạt chuẩn theo Bộ xây dựng theo ý kiến của sở XD</t>
  </si>
  <si>
    <t>Hình thức TCSX</t>
  </si>
  <si>
    <t>Thành lập 2 HTX và kiện toàn lại HTX dịch vụ nông nghiệp tưới tiêu theo luật HTX 2012</t>
  </si>
  <si>
    <t>Đã hoàn thiện hồ sơ đang gửi trình phòng TCKH huyện để thẩm định cấp giấy phép để thành lập 2 HTX 
 HTX tưới tiêu đã hoàn thiện hồ sơ</t>
  </si>
  <si>
    <t>Y tế</t>
  </si>
  <si>
    <t>Tiếp tục vận động mua thêm 350 thẻ BHYT (Mỗi đ/c trong BCĐ chịu trách nhiệm vận động 5 thẻ)</t>
  </si>
  <si>
    <t>Hoàn thành các hạng mục công trình phụ trợ;  Xây bồn hoa, xây dựng vườn thuốc nam, nhà kho, nhà để xe, lò đốt rác, Cổng, tường rào phía trước,Tháo dở nhà củ, lát gạch Bloc sân, đổ đường từ HL 3 đi vào; Bổ sung 2 cán bộ đông y, dược sỹ</t>
  </si>
  <si>
    <t>Tiếp tục triển khai XD các hạng mục công trình phụ trợ</t>
  </si>
  <si>
    <t>Hoàn thành phần thô các hạng mục công trình phụ trợ, đang tiến hành hoàn thiện</t>
  </si>
  <si>
    <t>Hoàn thành các hạng mục công trình phụ trợ; Bổ sung 2 cán bộ đông y, dược sỹ</t>
  </si>
  <si>
    <t xml:space="preserve"> - Điều tra lại số hộ sản xuất kinh doanh trên địa bàn và tổ chức ký cam kết bảo vệ môi trường cho 90 hộ chăn nuôi, sản xuất kinh doanh trên điạ bàn</t>
  </si>
  <si>
    <t>Đã ký cam kết bảo vệ môi trường cho 30 hộ chăn nuôi, sản xuất kinh doanh trên địa bàn</t>
  </si>
  <si>
    <t>Đã ký cam kết bảo vệ môi trường cho 90 hộ chăn nuôi, sản xuất kinh doanh trên địa bàn</t>
  </si>
  <si>
    <t xml:space="preserve"> - Tiếp tục điều tra  các hộ sản xuất kinh doanh trên địa bàn.</t>
  </si>
  <si>
    <t>Tập huấn sử dụng nước sạch Toàn thể cán bộ xã, thôn và 1000 hộ dân</t>
  </si>
  <si>
    <t xml:space="preserve"> </t>
  </si>
  <si>
    <t>Cử 3 người quản lý 3 nghĩa trang</t>
  </si>
  <si>
    <t>Hoàn thiện QH chi tiết và tiến hành XD hàng rào, cổng, mương thoát nước, trồng cây xanh nghĩa trang</t>
  </si>
  <si>
    <t>Hoàn thành dự toán làm hàng rào, cổng</t>
  </si>
  <si>
    <t>Hoàn thiện QH chi tiết và tiến hành XD hàng rào, mương thoát nước, trồng cây xanh</t>
  </si>
  <si>
    <t>- Triển khai xây dựng nhà tiêu hợp vệ sinh cho 250 hộ dân
- Khảo sát QH xây dựng bãi tập kết rác tập trung, điểm tập kết ở các thôn
- Nạo vét, XD 6,635 km kênh tiêu dân cư, đôn đốc HTX môi trường đi vào hoạt động</t>
  </si>
  <si>
    <t>UBND huyện có cuộc làm việc với xã về tiêu chí MT</t>
  </si>
  <si>
    <t>Triển khai xây dựng nhà tiêu hợp vệ sinh cho 250 hộ dân
- Khảo sát QH xây dựng bãi tập kết rác tập trung, điểm tập kết ở các thôn
- Nạo vét, XD 6,635 km kênh tiêu dân cư, đôn đốc HTX môi trường đi vào hoạt động</t>
  </si>
  <si>
    <t>Tượng Sơn</t>
  </si>
  <si>
    <t>XÃ PHÙ VIỆT</t>
  </si>
  <si>
    <r>
      <rPr>
        <b/>
        <sz val="12"/>
        <rFont val="Times New Roman"/>
        <family val="1"/>
      </rPr>
      <t>12/19 tiêu chí:</t>
    </r>
    <r>
      <rPr>
        <sz val="12"/>
        <rFont val="Times New Roman"/>
        <family val="1"/>
      </rPr>
      <t xml:space="preserve"> Quy hoạch, Thuỷ lợi, Điện, Bưu điện, chợ nông thôn, Nhà ở dân cư, Hộ nghèo, Tỷ lệ LĐ có việc làm thường xuyên, Giáo dục, Y tế, Văn hoá,  ANTTXH</t>
    </r>
  </si>
  <si>
    <t xml:space="preserve"> TC: Không</t>
  </si>
  <si>
    <r>
      <rPr>
        <b/>
        <sz val="12"/>
        <rFont val="Times New Roman"/>
        <family val="1"/>
      </rPr>
      <t>Gồm 18 tiêu chí:</t>
    </r>
    <r>
      <rPr>
        <sz val="12"/>
        <rFont val="Times New Roman"/>
        <family val="1"/>
      </rPr>
      <t xml:space="preserve"> Quy hoạch, Thuỷ lợi, Điện, Bưu điện, Chợ nông thôn, Nhà ở dân cư, Hộ nghèo, Tỷ lệ LĐ có việc làm thường xuyên, Giáo dục, Y tế, Văn hoá,  ANTTXH, Giao thông, Trường học, cơ sở VC văn hóa; Thu nhập; Hình thức tổ chức SX; Hệ thống Tổ chức chính trị xã hội vững mạnh.</t>
    </r>
  </si>
  <si>
    <t>TC : Không</t>
  </si>
  <si>
    <t>Gồm 1 tiêu chí : Môi trường</t>
  </si>
  <si>
    <t>Đầu tư phát triển (Tr.đ)</t>
  </si>
  <si>
    <t>Sự nghiệp (Tr.đ)</t>
  </si>
  <si>
    <t xml:space="preserve">        5 thôn</t>
  </si>
  <si>
    <t xml:space="preserve">           5 thôn</t>
  </si>
  <si>
    <t>Mức độ hoàn thành so với p/án, dự toán (%)</t>
  </si>
  <si>
    <t>Thôn mẫu để đạt chuẩn 10 tiêu chí:</t>
  </si>
  <si>
    <t>Thôn Bùi Xá</t>
  </si>
  <si>
    <t>Thôn Thống Nhất</t>
  </si>
  <si>
    <t>5 vườn</t>
  </si>
  <si>
    <t>Chuẩn bị khảo sát thêm 3 vườn mẫu tại thôn Hòa Bình</t>
  </si>
  <si>
    <t>Tổ chức tập huấn lớp quản trị kinh doanh cho các hợp tác xã mới thành lập</t>
  </si>
  <si>
    <t>III</t>
  </si>
  <si>
    <t>Phù Việt</t>
  </si>
  <si>
    <t>12/19 tiêu chí: Quy hoạch, Thuỷ lợi, Điện, Bưu điện, chợ nông thôn, Nhà ở dân cư, Hộ nghèo, Tỷ lệ LĐ có việc làm thường xuyên, Giáo dục, Y tế, Văn hoá,  ANTTXH</t>
  </si>
  <si>
    <t xml:space="preserve"> 0 tiêu chí</t>
  </si>
  <si>
    <t>1. Giao thông</t>
  </si>
  <si>
    <r>
      <rPr>
        <b/>
        <sz val="10"/>
        <color indexed="8"/>
        <rFont val="Times New Roman"/>
        <family val="1"/>
      </rPr>
      <t>1.1.</t>
    </r>
    <r>
      <rPr>
        <sz val="10"/>
        <color indexed="8"/>
        <rFont val="Times New Roman"/>
        <family val="1"/>
      </rPr>
      <t xml:space="preserve"> Tỷ lệ km đường trục thôn, xóm được cứng hóa đạt chuẩn theo cấp kỹ thuật của Bộ GTVT:
Tổng làm mới 3714,75 m (trong đó kế hoạch đầu năm làm mới 2955 m, phát sinh trong năm 588,75m, phát sinh trong tháng 8/2015 là 171m tại thôn Hòa Bình)
+ Thôn Thống Nhất: 1081,25m;
+ Thôn Bùi Xá: 1144,4m;
+ Thôn Hòa Bình: 687 m;
+ Trung tâm xã đi Bùi Xá: 802,1m</t>
    </r>
  </si>
  <si>
    <t xml:space="preserve">-  Cần hoàn thiện các công đoạn công việc còn lại để hoàn thành làm mới của 2976,35m : Trong tuần chỉ làm thêm được 60m mương thoát nước tại thôn Thống Nhất
- Khởi công làm mới 160m tại thôn Hòa Bình, cụ thể  làm nền và đổ đá 160m/287 m số còn lại.
</t>
  </si>
  <si>
    <r>
      <t xml:space="preserve">   - Đang triển khai làm mới 3136,35m /3714,75m tại các thôn:
    +Thôn Thống Nhất : Làm nền cấp phối 728,25m/1081,25m, đã xây xong cống 728,25/728,25m, làm mương thoát nước 60m; Giải phóng mặt bằng toàn bộ tuyến 353m/1081,25m còn lại và đổ đá bây </t>
    </r>
    <r>
      <rPr>
        <sz val="10"/>
        <rFont val="Times New Roman"/>
        <family val="1"/>
      </rPr>
      <t xml:space="preserve">55,6m/353m còn lại;   </t>
    </r>
    <r>
      <rPr>
        <sz val="10"/>
        <color indexed="10"/>
        <rFont val="Times New Roman"/>
        <family val="1"/>
      </rPr>
      <t xml:space="preserve">     </t>
    </r>
    <r>
      <rPr>
        <sz val="10"/>
        <color indexed="8"/>
        <rFont val="Times New Roman"/>
        <family val="1"/>
      </rPr>
      <t xml:space="preserve">
    +Thôn Bùi Xá : Làm xong nền 1144,4m,/1144,4m;đổ bê tông 576m/1144,4m;
    + Hòa Bình: Làm nền đất 676/687m, đổ đá 560m/687m;
    + Tuyến trung tâm xã đi Bùi Xá : Bóc phong hóa 532,1m /802,1m;đổ cấp phối 532,1m/802,1m.</t>
    </r>
  </si>
  <si>
    <t xml:space="preserve"> - Tổng còn phải làm mới 578,4 m:
  + Thôn Thống Nhất: 297,4m /1081,25m;
+ Trung tâm xã đi Bùi Xá: 270 m/802,1m
+ Thôn Hòa Bình:                    11m/687m
 - Cần phải hoàn thiện các công đoạn công việc còn lại để hoàn thành làm mới của 3136,35m .
+ Thôn Thống Nhất:Cần phải đổ đá bây, đổ bê tông mặt đường, đắp lề hai bên đường tuyến 728,25m, đổ bê tông trùm lên mặt 55,6m;
+ Thôn Bùi Xá: Cần phải đổ đá bây đảm bảo mặt đường 3,5m, hoàn thiện đổ bê tông mặt đường  với chiều dài 568m;
+Thôn Hòa Bình: Cần bê tông mặt đường 676m
+ Tuyến trung tâm xã đi Bùi Xá : Cần lu lèn nền cứng, đổ đá bây, đổ bê tông mặt đường, đắp lề hai bên đường của 532,1m
</t>
  </si>
  <si>
    <r>
      <rPr>
        <b/>
        <sz val="10"/>
        <color indexed="8"/>
        <rFont val="Times New Roman"/>
        <family val="1"/>
      </rPr>
      <t>1.2</t>
    </r>
    <r>
      <rPr>
        <sz val="10"/>
        <color indexed="8"/>
        <rFont val="Times New Roman"/>
        <family val="1"/>
      </rPr>
      <t>.Tỷ lệ km đường trục chính nội đồng được cứng hóa, xe cơ giới đi lại thuận tiện:
'- Đổ cấp phối nền cứng 7,7 km:
+ Thôn Thống Nhất: 3km;
+ Thôn Bùi Xá: 2,3 km;
+ Thôn Trung Tiến: 0,9km;
+ Thôn Hòa Bình: 1,5 km</t>
    </r>
  </si>
  <si>
    <t>- Đổ cấp phối nến cứng 3km/7,7km; khảo sát 2.06km/4.7km còn lại, trong đó:
+ Thôn Thống Nhất: 2km;khảo sát 0.560km/1km còn lại
+ Thôn Bùi Xá: 1km
+ Thôn Hòa Bình: khảo sát xong 1,5km/1,5km:</t>
  </si>
  <si>
    <t xml:space="preserve">  - Còn phải đổ cấp phối nền cứng 4,7 km:
+ Thôn Thống Nhất: 1km;
+ Thôn Bùi Xá: 1,3 km;
+ Thôn Trung Tiến: 0,9km;
+ Thôn Hòa Bình: 1,5 km</t>
  </si>
  <si>
    <r>
      <rPr>
        <b/>
        <sz val="10"/>
        <color indexed="8"/>
        <rFont val="Times New Roman"/>
        <family val="1"/>
      </rPr>
      <t>1.3</t>
    </r>
    <r>
      <rPr>
        <sz val="10"/>
        <color indexed="8"/>
        <rFont val="Times New Roman"/>
        <family val="1"/>
      </rPr>
      <t>. Đường trục xã và trục thôn trong khu dân cư có rãnh tiêu thoát nước 2 bên đường :
- Xây dựng 8,163 km mương thoát nước:
+ Thôn Thống Nhất: 3km;
+ Thôn Bùi Xá: 2,765 km
+ Thôn Trung Tiến: 2km;
+ Thôn Ba Giang: 98 m;
+ Thôn Hòa Bình: 300m.</t>
    </r>
  </si>
  <si>
    <t xml:space="preserve">- Làm thêm được:  0,066 km mương thoát nước:
+ Thống Nhất: mương thoát nước còn lại 0,541km, đã làm thêm 0,046 km/0,541 km;
+ Thôn Hòa Bình: mương thoát nước còn lại 224m, đã xây thêm được 20m/224m
</t>
  </si>
  <si>
    <t>- Làm được 3,419 km/8,163 km kênh mương tại các thôn 
+ Thống Nhất: 2,505km/3km;
+ Hoà Bình: 96m/300 m;
+ Bùi Xá: 0,765 km/2,765km
+ Ba Giang 53m/98m;
+ Trung Tiến: 0km/2km</t>
  </si>
  <si>
    <t xml:space="preserve">  - Còn phải xây dựng 4,744 km mương thoát nước:
  + Thôn Thống Nhất: 0,495km;
+ Thôn Bùi Xá:           2,0 km
+ Thôn Trung Tiến: 2,0 km;
+ Thôn Ba Giang: 0,045 km;
+ Thôn Hòa Bình: 0,204 km.</t>
  </si>
  <si>
    <r>
      <t>1.4.</t>
    </r>
    <r>
      <rPr>
        <sz val="10"/>
        <color indexed="8"/>
        <rFont val="Times New Roman"/>
        <family val="1"/>
      </rPr>
      <t xml:space="preserve"> Đường trục xã có trồng cây bóng mát:
- Trồng 1,6 km cây xanh:
+ Tuyến Phù Việt - Thạch Thanh: 1,2 km;
+ Tuyến Đội Trều: 400m.</t>
    </r>
  </si>
  <si>
    <t>2.Trường học: Đạt 90%</t>
  </si>
  <si>
    <t>- Trường mầm non: Xây mới nhà học 2 tầng 4 phòng cho nhóm trẻ;
- Trường cấp 2 Nguyễn Thiếp: xây dựng nhà học bộ môn kiêm nhà đa năng 3 tầng 12 phòng, nhà để xe, mở rộng sân chơi</t>
  </si>
  <si>
    <r>
      <rPr>
        <sz val="10"/>
        <rFont val="Times New Roman"/>
        <family val="1"/>
      </rPr>
      <t>- Trường mầm non: Đang đóng cốt pha để đổ mái bằng
- Trường cấp 2 Nguyễn Thiếp: làm xong khung, đang lợp mái tôn và gia trát phía trong</t>
    </r>
  </si>
  <si>
    <t>- Trường mầm non : làm xong móng nhà học 2 tầng 4 phòng;đã đổ được 32/32 cột trụ, đang tiến hành xây tường;
- Trường cấp 2 Nguyễn Thiếp: đổ xong mái tầng 3 nhà học 3 tầng 12 phòng; Gia trát xong mặt ngoài tầng 3, phía trong đang gia trát; làm xong khung đang lợp mái tôn;</t>
  </si>
  <si>
    <r>
      <rPr>
        <sz val="10"/>
        <rFont val="Times New Roman"/>
        <family val="1"/>
      </rPr>
      <t>- Trường mầm non:Tiếp tục hoàn thiện tầng 1 và xây lên tầng 2
- Trường cấp 2 Nguyễn Thiếp: Hoàn thiện lợp mái, gia trát phía trong , trang trí nhà học đảm bảo mỹ quan và  xây nhà để xe, mở rộng sân chơi.</t>
    </r>
  </si>
  <si>
    <t>3. Cơ sở Vật chất văn hóa: đạt 90%</t>
  </si>
  <si>
    <t xml:space="preserve"> - Hàng rào của Nhà văn hoá, khu thể thao thôn bằng cây xanh hoặc hàng rào khác được phủ cây xanh :
 + Xây bồn để làm hàng rào xanh tại 4 thôn: Ba Giang, Thống Nhất, Trung Tiến, Hòa Bình (480m).
 +  Trồng hàng rào xanh tại 4 thôn: Ba Giang, Thống Nhất, Trung Tiến, Hòa Bình (480m).</t>
  </si>
  <si>
    <t xml:space="preserve"> + Thôn Ba Giang xây 3 bồn hoa tại Hội quán ;
 + Thôn Hòa Bình trồng 7 cây xanh tại Hội quán;
 + Thôn Bùi Xá trồng bổ sung 2 cây tại nhà Hội quán </t>
  </si>
  <si>
    <t>- Đã xây hệ thống bồn hàng rào xanh 480m
- 1/5 nhà văn hóa có hàng rào xanh 96m (đạt 20%)
 - Thôn Ba Giang xây 3 bồn hoa tại Hội quán;
 - Thôn Hòa Bình trồng 7 cây xanh tại Hội quán;
 - Thôn Bùi Xá trồng  bổ sung 2 cây tại nhà Hội quán;</t>
  </si>
  <si>
    <t xml:space="preserve"> Trồng hàng rào xanh tại 4 thôn: Ba Giang, Thống Nhất, Trung Tiến, Hòa Bình (480m).</t>
  </si>
  <si>
    <t>4. Hình thức tổ chức sản xuất : đạt 90%</t>
  </si>
  <si>
    <r>
      <rPr>
        <b/>
        <sz val="10"/>
        <color indexed="8"/>
        <rFont val="Times New Roman"/>
        <family val="1"/>
      </rPr>
      <t xml:space="preserve"> 4.1.</t>
    </r>
    <r>
      <rPr>
        <sz val="10"/>
        <color indexed="8"/>
        <rFont val="Times New Roman"/>
        <family val="1"/>
      </rPr>
      <t xml:space="preserve">  Có tối thiểu 05 HTX hoạt động hiệu quả, có hợp đồng liên kết với doanh nghiệp:
'- Kiện toàn 01 HTX Môi trường;
- Xây dựng thành lập mới 04 HTX:
 HTX Chợ - Nấm Ba Giang;
 HTX Nấm; HTX Bò; HTX 
 Dịch vụ Nông nghiệp.</t>
    </r>
  </si>
  <si>
    <t xml:space="preserve"> 
-Đã tổ chức lớp tập huấn quản trị kinh doanh cho các HTX mới thành lập 
</t>
  </si>
  <si>
    <t xml:space="preserve">- Kiện toàn xong HTX Môi trường;
- Hoàn thành hồ sơ, thủ tục 04 HTX.
-Đã tổ chức lớp tập huấn quản trị kinh doanh cho các HTX mới thành lập 
</t>
  </si>
  <si>
    <t xml:space="preserve">-Đưa HTX môi trường đi vào hoạt động có hiệu quả. 
 -Cho ra mắt 4 HTX để đảm bảo đủ số lượng theo quy định  
</t>
  </si>
  <si>
    <t>5. Môi trường</t>
  </si>
  <si>
    <t xml:space="preserve"> - Đã làm việc với TT nước sạch vệ sinh và phòng kiểm soát môi trường;
 - Đang thống kê các hộ sử dụng nước sạch, đã thống kê được 611 hộ sử dụng nước sạch.</t>
  </si>
  <si>
    <t>- Tập huấn sử dụng nước sạch;
- Lấy phiếu ý kiến dân cư về việc xây dựng nhà máy sử dụng nước sạch tại Cầu Già;
 - Đã làm việc với TT nước sạch vệ sinh và phòng kiểm soát môi trường;
 -Thống kê được 611 hộ sử dụng nước sạch.</t>
  </si>
  <si>
    <t xml:space="preserve">-Thống kê xong các hộ sử dụng nước sạch 
-  Làm việc với Trung tâm nước sạch vệ sinh MT nông thôn tỉnh lấy mẫu đánh giá chất lượng nước đạt QCQG; 
- Đẩy nhanh triển khai xây dựng nhà máy nước phía Bắc Thạch Hà. 
</t>
  </si>
  <si>
    <t>- Hoàn thành việc quy hoạch, lên dự toán xây dựng hàng rào và trồng cây xanh cho 03 nghãi trang;
- Đã đúc cọc bê tông để tiến hành làm hàng rào thép gai xung quanh 03 nghĩa trang của xã Phù Việt</t>
  </si>
  <si>
    <t>- Triển khai trồng cọc bê tông, kéo dây thép gai và trồng cây xanh theo dự toán của phòng Kinh tế - Hạ tầng lập</t>
  </si>
  <si>
    <t>Tiến hành xong việc đấu thầu và lựa chọn nhà thầu lắp đặt lò đốt rác</t>
  </si>
  <si>
    <t>- Giải phóng mặt bằng, đầu tư hạ tầng, cơ sở vật chất xây dựng lò đốt rác;
- Đã đưa lò đốt về để chuẩn bị lắp đặt; tiến hành xong việc đấu thầu và lựa chọn nhà thầu lắp đặt lò đốt rác;
- Xây dựng hệ thống mương tiêu thoát nước nội thôn</t>
  </si>
  <si>
    <t xml:space="preserve"> 
'- Lắp đặt hệ thống băng chuyền của lò đốt rác.
</t>
  </si>
  <si>
    <t>Không</t>
  </si>
  <si>
    <t xml:space="preserve">+ HTX dùng nước chưa có quy chế hoạt động;
+ Kiên cố hóa đạt chuẩn thêm 6,307km: Trong đó:
- Dự án WB7 = 4 km
- Người dân tiếp tục thi công 2,307.
</t>
  </si>
  <si>
    <t>+ Hoàn thành quy chế hoạt động HTX dùng nước;
+ Thi công được 0,2/4km kênh mương do DA WB thực hiện.</t>
  </si>
  <si>
    <t xml:space="preserve">+ HTX dùng nước đã có quy chế hoạt động;
+ Kiên cố hóa đạt chuẩn:
- Dự án WB7 được 3,7/4 km. 
</t>
  </si>
  <si>
    <t>+ Kiên cố hóa đạt chuẩn:
- 0,3km dự án WB7;
- 2,3km do người dân thực hiện.</t>
  </si>
  <si>
    <t xml:space="preserve">Cơ sở vật chất văn hóa                                   </t>
  </si>
  <si>
    <t xml:space="preserve">
- Trồng được 35 cây xanh trong khuôn viên nhà văn hóa thôn Bình Thọ.
- Nâng cấp, sữa chữa, bổ sung bàn ghế của nhà văn hóa thôn Yên Quý.
</t>
  </si>
  <si>
    <t>+ Làm nhà VS công cộng nhà VH xã;
+ Hoàn thiện đổ mặt bằng sân và khuôn viên sân vận động;
- Hoàn thiện khuôn 2 nhà VH: Yên Quý, Yên Thành. 
- Xanh hóa hàng rào tại 5 thôn gồm: Yên Quý, Yên Thành, Yên Giang, Bình Thọ, Hồ Phượng với tổng chiều dài 500m;
- Lầm mái che nhà để xe thôn Yên Giang.</t>
  </si>
  <si>
    <t>- Hướng dẫn, giúp đỡ 
các mô hình phát triển SX,KD có liên kết</t>
  </si>
  <si>
    <t>Hình thức tổ chức SX</t>
  </si>
  <si>
    <t>Môi 
trường</t>
  </si>
  <si>
    <t>- Phối hợp với Trung tâm Nước sạch VSMT tỉnh kiểm tra chất lượng nước sạch.
- Tăng cường tập huấn, tuyên truyền, nâng cao nhận thức về nước sạch vệ sinh môi trường, phát động nhân dân khảo lại lu đựng nước 
- Tổ chức kiểm tra các hộ mới phát sinh;
- Yêu cầu các cơ sở SX,KD ký cam kết BVMT với UBND xã;
- Xây dựng 4 điểm trung chuyển rác thải tại thôn Minh Lạc, Hồ Phượng, Yên Giang và 1 điểm chung của 3 thôn Yên Quý, Yên Thành, Bình Thọ.</t>
  </si>
  <si>
    <t xml:space="preserve">- Hoàn thành 01 điểm trung chuyển rác tại thôn Minh Lạc.
- Hoàn thành ký cam kết bảo vệ môi trường.
</t>
  </si>
  <si>
    <t xml:space="preserve">- Lấy mẫu kiểm tra, kết quả chưa đạt;
- Tuyên truyền và vận động bà con khảo lu;
- Tổ chức kiểm tra các hộ mới phát sinh.
- Hoàn thành ký cam kết bảo vệ môi trường.
- Hoàn thành 4/4 điểm trung chuyển rác; 
</t>
  </si>
  <si>
    <t xml:space="preserve">- Tiếp tục tuyên truyền và vận động bà con khảo lu;
- Phối hợp TTN Nước sạch VSMT để lấy mẫu xét nghiệm lại.
</t>
  </si>
  <si>
    <t>An ninh
 trật tự xã hội</t>
  </si>
  <si>
    <t xml:space="preserve">+ Năm 2015: Công an xã giữ vững danh hiệu 
đơn vị tiên tiến trở lên </t>
  </si>
  <si>
    <t xml:space="preserve">+ Năm 2015: Công án xã giữ vững danh hiệu 
đơn vị tiên tiến trở lên </t>
  </si>
  <si>
    <t>Cẩm Yên</t>
  </si>
  <si>
    <t>XÃ CẨM YÊN</t>
  </si>
  <si>
    <r>
      <rPr>
        <b/>
        <sz val="11"/>
        <rFont val="Times New Roman"/>
        <family val="1"/>
      </rPr>
      <t xml:space="preserve"> 11/18 TC: </t>
    </r>
    <r>
      <rPr>
        <sz val="11"/>
        <rFont val="Times New Roman"/>
        <family val="1"/>
      </rPr>
      <t>Quy hoạch, Điện, Trường học, Bưu điện, Nhà ở dân cư, Hộ nghèo, Tỷ lệ lao động có việc làm thường xuyên, Giáo dục, Y tế, Văn hóa, Hệ thống tổ chức chính trị xã hội.</t>
    </r>
  </si>
  <si>
    <t xml:space="preserve">- 01TC: Chợ quy hoạch chuyển giai đoạn.
</t>
  </si>
  <si>
    <r>
      <rPr>
        <b/>
        <sz val="11"/>
        <rFont val="Times New Roman"/>
        <family val="1"/>
      </rPr>
      <t>7/18 TC:</t>
    </r>
    <r>
      <rPr>
        <sz val="11"/>
        <rFont val="Times New Roman"/>
        <family val="1"/>
      </rPr>
      <t xml:space="preserve"> Giao thông; Thuỷ lợi; Cơ sở vật chất văn hoá; Thu nhập; Hình thức tổ chức sản xuất; Môi trường; ANTTXH</t>
    </r>
  </si>
  <si>
    <t>Không có tỷ lệ 
giải ngân tăng thêm</t>
  </si>
  <si>
    <t>Thôn Yên Thành</t>
  </si>
  <si>
    <t>Đánh giá sơ bộ theo tổng quan</t>
  </si>
  <si>
    <t>Thôn Yên Quý</t>
  </si>
  <si>
    <t>Thôn Minh Lạc</t>
  </si>
  <si>
    <t>Thôn Hồ Phượng</t>
  </si>
  <si>
    <t>Thôn Yên Giang</t>
  </si>
  <si>
    <t>Thôn Bình Thọ</t>
  </si>
  <si>
    <t>5/5 vườn</t>
  </si>
  <si>
    <t>Vườn mẫu nhân rộng</t>
  </si>
  <si>
    <t>Đã trình huyện PA, DT
 của 2/10 vườn và hoàn thành PA, DT thêm 2 vườn chưa trình huyện.</t>
  </si>
  <si>
    <t>0/10 vườn</t>
  </si>
  <si>
    <t>IV</t>
  </si>
  <si>
    <t>V</t>
  </si>
  <si>
    <t>XÃ CẨM NAM</t>
  </si>
  <si>
    <t>7 TC:  Điện, Trường học,  Hộ nghèo, Tỷ lệ LĐ có việc làm thường xuyên, Giáo dục, An ninh TTXH, Nhà ở dân cư</t>
  </si>
  <si>
    <t>7TC: Giao thông, thủy lợi, thu nhập, Văn hóa, HT tổ chức CT;Quy hoạch, hình thức TCSX,</t>
  </si>
  <si>
    <t>2TC: Hình thức TCSX; Cơ sở VCVH; Môi trường</t>
  </si>
  <si>
    <t xml:space="preserve">2TC: Cơ sở VCVH;  Môi trường; </t>
  </si>
  <si>
    <t>3TC:Y tế, Bưu điện; Chợ</t>
  </si>
  <si>
    <t xml:space="preserve">      0/9 thôn</t>
  </si>
  <si>
    <t>0/9 thôn</t>
  </si>
  <si>
    <t>Chờ phê duyệt</t>
  </si>
  <si>
    <t>2/9 thôn</t>
  </si>
  <si>
    <t>Thôn Nam Thành</t>
  </si>
  <si>
    <t>0/ 10 vườn</t>
  </si>
  <si>
    <t>0 vườn</t>
  </si>
  <si>
    <t>0vườn</t>
  </si>
  <si>
    <t>10 vườn</t>
  </si>
  <si>
    <t>Cẩm Nam</t>
  </si>
  <si>
    <r>
      <rPr>
        <b/>
        <sz val="10"/>
        <rFont val="Times New Roman"/>
        <family val="1"/>
      </rPr>
      <t>7/19 tiêu chí:</t>
    </r>
    <r>
      <rPr>
        <sz val="10"/>
        <rFont val="Times New Roman"/>
        <family val="1"/>
      </rPr>
      <t xml:space="preserve">   Điện, Trường học,  Hộ nghèo, Tỷ lệ LĐ có việc làm thường xuyên,Nhà ở dân cư; Giáo dục, An ninh TTXHh</t>
    </r>
  </si>
  <si>
    <t>0 TC</t>
  </si>
  <si>
    <t>Quy hoạch và thực hiện quy hoạch</t>
  </si>
  <si>
    <t>- Hoàn thiện hồ sơ điều chỉnh và trình cấp có thẩm quyền Phê duyệt QH điều chỉnh giao thông thủy lợi 
- Còn 600 mốc chưa cắm
- Biên bản giao thôn quản lý QH.</t>
  </si>
  <si>
    <t>Giao thông:</t>
  </si>
  <si>
    <r>
      <t xml:space="preserve">- Thực hiện 3.476m  đường đang thi công (Dự án đường liên xã  Cẩm Nam- Cẩm Phúc; do UBND huyện làm chủ đầu tư)
</t>
    </r>
    <r>
      <rPr>
        <sz val="10"/>
        <color indexed="10"/>
        <rFont val="Times New Roman"/>
        <family val="1"/>
      </rPr>
      <t>- Còn 6000m đường trục thôn, xóm  cần  phát quang rãnh và đắp bù mặt đường đạt chuẩn.
-Còn 6700m mương thoát nước chưa có rãnh tiêu thoát nước 2 bên đường trục thôn trong khu dân cư.</t>
    </r>
    <r>
      <rPr>
        <sz val="10"/>
        <rFont val="Times New Roman"/>
        <family val="1"/>
      </rPr>
      <t xml:space="preserve">
- Trồng 700 cây/ 3.774m đường dự án Cẩm Nam- Cẩm Phúc
</t>
    </r>
  </si>
  <si>
    <t>- Làm thêm được 300m đường trục xã (Dự án đường Cẩm Nam- Cẩm Phúc)
- Đã xác định đươc khối lượng đất cần đắp bù lề đường là  4000m3</t>
  </si>
  <si>
    <t>- Làm được 1300m/3.467m đường trục xã ( Dự án đường Cẩm Nam- Cẩm Phúc</t>
  </si>
  <si>
    <r>
      <t>- Thực hiện 2.167m  đường đang thi công (Dự án đường liên xã  Cẩm Nam- Cẩm Phúc  do UBND huyện làm chủ đầu tư)
 -</t>
    </r>
    <r>
      <rPr>
        <sz val="10"/>
        <color indexed="10"/>
        <rFont val="Times New Roman"/>
        <family val="1"/>
      </rPr>
      <t xml:space="preserve"> Còn 9000m đường trục thôn, xóm  cần  phát quang  rãnh và đắp bù mặt đường đạt chuẩn( trong đó có 3000m nằm trong dự án  đường liên thôn Cẩm Nam- Cẩm Thăng  do ubnd xã làm chủ đầu tư)
- Còn 8000m mương chưa có rãnh tiêu thoát nước 2 bên đường trục xã và khu dân cư  (trong đó 1.300m nằm trong dự án đường liên thôn Cẩm Nam do ubnd xã làm chủ đầu tư)</t>
    </r>
    <r>
      <rPr>
        <sz val="10"/>
        <rFont val="Times New Roman"/>
        <family val="1"/>
      </rPr>
      <t xml:space="preserve">
- Trồng 700 cây/ 3.774m đường dự án Cẩm Nam- Cẩm Phúc</t>
    </r>
  </si>
  <si>
    <t>- Trước xã xác định 6000m đường cần đắp bù mặt đường là còn thiếu do có 3000m nằm trong dự án đường liên thôn Cẩm Nam- Cẩm Thăng nên xã tách riêng nên có bổ sung thêm khối lượng cần làm.
- Trước xác định cần làm 6700m mương chưa có rãnh tiêu thoát nước là còn thiếu do có  1.300m nằm trong dự án các đường liên thôn, do đó bổ sung thêm khối lượng cần làm.</t>
  </si>
  <si>
    <t>Thủy lợi:</t>
  </si>
  <si>
    <r>
      <t xml:space="preserve">- Cần duy tu bảo dưởng 3 trạm bơm điện Nam Yên 1-2; trạm Hà Bắc, Tiến Hưng.
</t>
    </r>
    <r>
      <rPr>
        <sz val="10"/>
        <color indexed="10"/>
        <rFont val="Times New Roman"/>
        <family val="1"/>
      </rPr>
      <t>- Còn lại 0,5 km mương cần kiên cố  (thôn Đông Khê 300m, thôn Tây Nguyên 200m)</t>
    </r>
  </si>
  <si>
    <t xml:space="preserve">- Cần duy tu bảo dưởng 3 trạm bơm điện Nam Yên 1-2; trạm Hà Bắc, Tiến Hưng.
</t>
  </si>
  <si>
    <t>Hiện trạng số km mương kiên cố hóa đã đạt chuẩn ( &gt;85%) tuy nhiên cần làm thêm 0,5km kênh bê tông để dảm bảo hệ thống mương cấp 3N8 (do nhân dân dăng ký từ đầu năm)? Nên khối lượng này thay đổi không đưa vào</t>
  </si>
  <si>
    <t>Cơ sở vật chất văn hóa:</t>
  </si>
  <si>
    <t xml:space="preserve">- Xây dựng mới nhà Văn hoá xã và hoàn thành khu thể thao xã ở các hạng mục: hàng rào, cây xanh
-  Xây dựng nhà VH thôn Yên Thành
- Hoàn thiện 2 khuôn viên khu thể thao và hàng rào xanh của 2 thôn: Đông Khê, Yên Thành; </t>
  </si>
  <si>
    <t xml:space="preserve">- Nhà văn hóa xã: Đang thi công và hoàn thành xong phần móng
</t>
  </si>
  <si>
    <t xml:space="preserve">- Nhà văn hóa xã: Đang thi công và hoàn thành xong phần móng;
- Khu thể thao trung tâm xã: đúc được 300 cọc betong lam hàng rào;
- Nhà VH thôn Yên Thành: đã đổ đất để làm mặt bằng.
</t>
  </si>
  <si>
    <t xml:space="preserve">- Nhà văn hóa trung tâm xã: Tiếp tục thi công 
- Khu thể thao trung tâm xã: Làm hàng rào cột beetong, thép gai và trồng cây xanh;
- Xây dựng mới nhà VH thôn Yên Thành (thôn mới)
- Hoàn thiện 2 khuôn viên khu thể thao và hàng rào xanh của 2 thôn: Đông Khê, Yên Thành; </t>
  </si>
  <si>
    <t>Chợ nông thôn:</t>
  </si>
  <si>
    <t>Cần xây dựng công trình vệ sinh, công trình xử lý rác thải, phòng cháy chữa cháy, điểm  cân đối chứng, cây xanh.</t>
  </si>
  <si>
    <t>Bưu điện:</t>
  </si>
  <si>
    <t>Cần xây mới bưu điện tại trung tâm xã</t>
  </si>
  <si>
    <t>Thu nhập:</t>
  </si>
  <si>
    <t>- Xác định thu nhập năm 2015
-  Xây dựng 4MH lớn, 2 MH vừa, 2 MH nhỏ các mô hình năm 2015 theo vốn được phân theo nguồn vốn sự nghiệp
 - Hoàn thành hồ sơ khảo sát các mô hình năm 2014</t>
  </si>
  <si>
    <t>'- Hoàn thành Phương án dự toán của 4 MH lớn, 2 MH vừa, 2 MH nhỏ (có liên kết) theo nguồn vốn sự nghiệp;</t>
  </si>
  <si>
    <t>- Xác định thu nhập năm 2015 
-  Xây dựng 4MH lớn, 2 MH vừa, 2 MH nhỏ các mô hình năm 2015 theo vốn được phân theo nguồn vốn sự nghiệp
 - Hoàn thành hồ sơ khảo sát các mô hình năm 2014</t>
  </si>
  <si>
    <t>- Phê Duyệt hồ sơ chuyển đổi HTX Điện;
- Tuyên truyền vận động thành lập thêm 02 HTX. Hoàn thành hồ sơ doang nghiệp; hỗ trợ các THT, HTX; cac hộ gia đình liên kết 1 trong các khâu SX - Tiêu thụ…
- Tập trung xây dựng hồ sơ chứng minh có 03 doanh nghiệp trên địa bàn .</t>
  </si>
  <si>
    <t>- Đã có hồ sơ thành lập 2 HTX (HTX chăn nuôi bò liên kết Trung Bá; HTX dịch vụ vật tưu NN Cẩm Nam)
- Hoàn thành hồ sơ chứng minh 03 doanh nghiệp</t>
  </si>
  <si>
    <t>- Thành lập 2 HTX (HTX chăn nuôi bò liên kết Trung Bá; HTX dịch vụ vật tưu NN Cẩm Nam) (chờ  Huyện thẩm định hồ sơ)</t>
  </si>
  <si>
    <t>Y tế:</t>
  </si>
  <si>
    <t xml:space="preserve">-  Làm nhà khám chữa bệnh của trạm y tế;         
- Xây dựng vườn thuốc nam, cổng đường vào, bổ sung một số hạng mục như nhà vệ sinh, cơ sở vật chất khác … </t>
  </si>
  <si>
    <t>Đã đổ mái xong tầng 1 nhà khám chữa bệnh của trạm y tế</t>
  </si>
  <si>
    <t>Xong phần thô tầng 1 nhà khám chữa bệnh của trạm y tế.</t>
  </si>
  <si>
    <t xml:space="preserve">-  Tiếp tục thi công nhà khám chữa bệnh của trạm y tế;         
- Xây dựng vườn thuốc nam, cổng đường vào, bổ sung một số hạng mục như nhà vệ sinh, cơ sở vật chất khác … </t>
  </si>
  <si>
    <t>Văn hóa:</t>
  </si>
  <si>
    <t>4 thôn đạt và giữ vững thôn văn hóa 5 năm (hiện tại đạt 4 năm);  01Thôn Yên Thành chưa đạt làng VH.</t>
  </si>
  <si>
    <t>Hồ sơ công nhận làng văn hóa sau 5 năm cho 4 thôn</t>
  </si>
  <si>
    <t>Môi trường:</t>
  </si>
  <si>
    <t xml:space="preserve">- Cần kết quả xét nghiệm mẫu nước trên địa bàn xã
- Biên bản cam kết bảo vệ môi trường của 28 hộ chưa đạt chuẩn môi trường;
- Đánh giá cụ thể tại các hộ (30 hộ) về chỉnh trang nhà ở, vườn hộ xanh sạch đẹp;
- Cần làm 4 bãi rác còn lại của 4 thôn;
</t>
  </si>
  <si>
    <t>'- Cắm mốc Quy hoạch nghĩa trang, hàng rào, trồng cây xanh, thoát nước.</t>
  </si>
  <si>
    <t>Đã thành lập ban giải phóng mặt bằng</t>
  </si>
  <si>
    <t>Cắm mốc Quy hoạch nghĩa trang, hàng rào, trồng cây xanh, thoát nước.</t>
  </si>
  <si>
    <t>Hệ thống Tổ chức chính trị xã hội vững mạnh.</t>
  </si>
  <si>
    <t>5 đồng chí chưa có bằng cấp (BT Đảng Uỷ, Phó chủ tịch HĐND xã. CT hội phụ nữ; Ct hội nông dân; BT Đoàn thanh niên.)</t>
  </si>
  <si>
    <t>VI</t>
  </si>
  <si>
    <t>XÃ CẨM QUANG</t>
  </si>
  <si>
    <t>8 TC: Bưu điện; Hộ nghèo; Tỷ lệ lao động có việc làm thường xuyên; Giáo dục; An ninh trật tự; Trường học; Nhà ở dân cư; Hình thức tổ chức sản xuất.
(Tiêu chí Chợ không quy hoạch)</t>
  </si>
  <si>
    <t>8 TC: Bưu điện; Hộ nghèo; Tỷ lệ lao động có việc làm thường xuyên; Giáo dục; An ninh trật tự; Trường học; Nhà ở dân cư; Hình thức tổ chức sản xuất.</t>
  </si>
  <si>
    <t>5 TC:Quy hoạch; Thuỷ lợi; Điện; Cơ sở vật chất văn hoá; Y tế</t>
  </si>
  <si>
    <t>1 TC: Văn hoá</t>
  </si>
  <si>
    <t>6 TC:Quy hoạch; Thuỷ lợi; Điện; Cơ sở vật chất văn hoá; Y tế; Văn hoá</t>
  </si>
  <si>
    <t>4 TC: Giao thông; Thu nhập; Môi trường;Hệ thống tổ chức chính trị vững mạnh.</t>
  </si>
  <si>
    <t>chưa</t>
  </si>
  <si>
    <t xml:space="preserve">    1/10 thôn</t>
  </si>
  <si>
    <t>1/10 thôn</t>
  </si>
  <si>
    <t>Đang tiến hành khảo sát, vẽ sơ đồ thêm 2 vườn mẫu</t>
  </si>
  <si>
    <t>Tuy chưa có PA và DT phê duyệt nhưng 12 hộ có vườn mẫu đều đã
triển khai công việc</t>
  </si>
  <si>
    <t>Xã Cẩm Quang</t>
  </si>
  <si>
    <t>có 8/18 TC, gồm: Bưu điện,  Hộ nghèo; Tỷ lệ lao động có việc làm thường xuyên; Giáo dục; An ninh trật tự; Trường học; Nhà ở dân cư; Hình thức tổ chức sản xuất.
(Tiêu chí Chợ không quy hoạch).</t>
  </si>
  <si>
    <t>- Điều chỉnh lại quy hoạch cho phù hợp với tình hình thực tế, thống nhất các nội dung trong quy hoạch và đề nghị UBND huyện phê duyệt lại QH
- Lên kế hoạch cắm bổ sung 800 mốc quy hoạch tại các tuyến đường giao thông và các khu chức năng đúng quy định
- Công bố lại QH sau khi đã có Quyết định phê duyệt bổ sung của huyện, niêm yết bản đồ sau khi điều chỉnh QH. Hoàn chỉnh hồ sơ công bố QH</t>
  </si>
  <si>
    <t>- Cắm thêm được 208 cột mốc tại khu trung tâm xã, đường trục xã.
- Đốc thúc tư vấn thiết kế sớm hoàn thiện điều chỉnh quy hoạch.</t>
  </si>
  <si>
    <t xml:space="preserve"> Cắm được 100% (1.729/1.729) cột mốc quy hoạch trên toàn xã.</t>
  </si>
  <si>
    <t>- Tiếp tục đốc thúc tư vấn thiết kế sớm hoàn thiện điều chỉnh quy hoạch. 
- Sau khi có điều chỉnh quy hoạch  phê duyệt sẽ sớm công bố QH.</t>
  </si>
  <si>
    <t>Thi công 1,758km đường trục xã bằng dự dự án đã được phê duyêt QĐ số 4227 của UBND tỉnh và trồng cây xanh đạt tiêu chuẩn</t>
  </si>
  <si>
    <t>- Xã đã trực tiếp gửi tờ trình kèm theo QĐ 4227/UBND cho Chủ tịch tỉnh Lê Đình Sơn và đang đợi trả lời.</t>
  </si>
  <si>
    <t>Đưòng trục thôn: Cứng hóa đạt chuẩn thêm 0,7km theo tiêu chí, phấn đấu hoàn thành trước 30/8</t>
  </si>
  <si>
    <t>- Đắp lề đường trục thôn 2: Từ Giếng Đu đến nhà thờ họ Trần 0,05 km.
- Đắp lề đưòng thôn 3: Từ đường Quang Hoà đến nhà ông Từ 0,1905 km.
- Đắp lề đường thôn 7: 0,398 km</t>
  </si>
  <si>
    <t>- Đạt 0,2 km/0,7 km
- Đắp lề đường trục thôn được 1,0427 km/3,202 km</t>
  </si>
  <si>
    <t>- Còn 0,5 km cần cứng hoá đạt chuẩn.
- Còn 2,1593 km cần đắp lề đường trục thôn</t>
  </si>
  <si>
    <t xml:space="preserve">Đường ngõ xóm: 
 - Mở rộng 4,025 km đường theo đúng chuẩn
 - Làm mới 0.235 km còn thiếu
</t>
  </si>
  <si>
    <t>- Đạt 14,484 km/ 20,17 km
- Đắp lề đưòng ngõ xóm thôn 1 và thôn 3, tổng 0,36 km/2,963 km</t>
  </si>
  <si>
    <t>71,8 %</t>
  </si>
  <si>
    <t xml:space="preserve">
'- Làm mới 0.235 km còn thiếu.
- Mở rộng 4,025 km đường theo đúng chuẩn.
- Còn  2,603 km cần đắp lề</t>
  </si>
  <si>
    <t xml:space="preserve">Đường trục chính nội đồng: Kế hoạch làm mới 4km bằng BT và rải đá base bằng nguồn ngân sách xã </t>
  </si>
  <si>
    <t>- Làm mới 0,54 km/4 km 
- Đắp lề đường trục chính nội đồng: 0,7237km/3,95 km</t>
  </si>
  <si>
    <t>- Còn 3,46 km làm mới
- Còn 3,2263 km cần đắp lề đường trục chính nội đồng</t>
  </si>
  <si>
    <t xml:space="preserve">Các đoạn đường trục xã và trục thôn trong khu dân cư có rãnh tiêu thoát nước 2 bên đường: Xây dựng 1km rãnh thoát nước tại các thôn. </t>
  </si>
  <si>
    <t>Đang xây 780 m rãnh thoát nước tại thôn 4</t>
  </si>
  <si>
    <t>Lên kê hoạch xây rãnh thoát nước 296 m tại thôn 2</t>
  </si>
  <si>
    <t>Trồng 6km cây xanh dọc các tuyến đường liên xã, trục xã và huyện lộ và đường trục thôn. Hoàn chỉnh các loại hồ sơ còn thiếu</t>
  </si>
  <si>
    <t>Cần kiên cố đạt chuẩn thêm 5,11 km. Trong đó: 1km bằng nguồn dự án chống hạn; 1km dự án của NH thế giới (nâng cấp); 0,45km bằng nguồn vốn WB7; 2,66 km nguồn vốn đóng góp của nhân dân.</t>
  </si>
  <si>
    <t xml:space="preserve"> Kiên cố hoá 0,6 km kênh N7-1 thuộc dự án WB7, nâng tổng số lên 13,34 km bê tông hoá</t>
  </si>
  <si>
    <t>70,2</t>
  </si>
  <si>
    <t>Hiện còn 3.06km cần kiên cố hoá để đạt 85%.Trong đó:
'- có 1km thuộc nguồn chống hạn;
 - còn 2,06 km bằng nguồn hỗ trợ XM, NS xã  hỗ trợ và đóng góp của nhân dân.</t>
  </si>
  <si>
    <t>Kiện toàn lại HTX dùng nước để quản lý các tuyến kênh có trên địa bàn do xã quản lý. Bổ sung hồ sơ đúng quy định</t>
  </si>
  <si>
    <t xml:space="preserve">- Xây mới 1 trạm biến;
- Thay lại cột có chiều cao dưới 6,5m. 
-Nâng cấp số km hậu dự án RE2 .
- Làm mới 7,1km đường dây hạ thế. 
- Thay thế các cột điện bịt gãy và không đủ; 
- Kiểm tra dây dẫn sau công tơ hộ gia đình để có phương án thay thế, đảm bảo điện áp
- Phát quang hành lang an toàn lưới điện, đảm bảo khoảng cách trên toàn tuyến &gt;0,5m  chiều cao đã có dự án hậu RE2; </t>
  </si>
  <si>
    <t xml:space="preserve">- Thay dây sau công tơ (dây 2.5 mm) cho 125 h.
</t>
  </si>
  <si>
    <t xml:space="preserve"> '-Thay thế dây sau công tơ (dây 2.5mm) cho 391 hộ/470 hộ.
- Thay 65cột/ 130 cột có chiều cao dưới 6,5m. 
- Hoàn thành thay mới đường dây hạ thế từ AV25 lên AV35.
- Phát quang hành lang lưới điện 10/10 thôn
- Đã xây mới được 1 trạm biến áp.
- Thay thế 82 hộp đồng hồ sắt bằng hộp nhựa, đạt 100 % hộp đảm bảo.
</t>
  </si>
  <si>
    <t>- còn 79 hộ/470 hộ chưa thay dây 2.5 mm;
- Còn 65 cột có chiều cao dưới 6,5m chưa thay. 
- Phát quang hành lang lưới điện trước mùa mưa bão</t>
  </si>
  <si>
    <t>Cơ sở vật chất văn hoá</t>
  </si>
  <si>
    <t>* Trung tâm văn hóa và khu thể thao xã
- Bổ sung hoàn thiện các phòng chức năng
- Mua sắm dụng cụ thể thao, nhạc cụ
-Nâng cấp khuôn viên khu thể thao
- Vườn hoa, cây cảnh nhà Văn hóa</t>
  </si>
  <si>
    <t xml:space="preserve">- Hoàn thành nhà xe, công trình vệ sinh, sân ở khu trung tâm văn hoá xã.
- Đã lắp đặt xong cột AngTen của đài truyền thanh không dây. </t>
  </si>
  <si>
    <t>- Tu sửa phòng họp thành nhà đa chức năng.
- Mua sắm dụng cụ thể thao, 
- Làm vườn hoa cây cảnh xung quanh trung tâm VH xã.</t>
  </si>
  <si>
    <t>Xây mới 1 nhà văn hóa thôn 10; Bổ sung các công trình phụ trợ (Công trình vệ sinh, bồn hoa, nhà để xe, tủ sách, quét lại vôi, ve nhà, mua sắm bàn ghế văn hoá các thôn); nâng cấp các nhà văn hoá, khu thể thao thôn 1,2,3,4,5,6,7,9. Xây mới khu thể thao thôn 8, 10; Trồng cây hàng rào xanh tại các nhà văn hóa và khu thể thao thôn.</t>
  </si>
  <si>
    <t xml:space="preserve">- Xây phần thô nhà VH 3 thôn: 1,3,6
- Lợp mái 4 nhà VH của 4 thôn 2;4;7;9 
- Nhà VH thôn 10: hoàn thiện được 80%.
 </t>
  </si>
  <si>
    <t>- Nhà VH thôn 8 đạt chuẩn.
- 10/10 thôn đều có khu thể thao.
 - Hoàn thành nhà VH thôn 5;
- Xây phần thô nhà VH 3 thôn: 1,3,6
- Lợp mái 4 nhà VH của 4 thôn 2;4;7;9 
- Nhà VH thôn 10: hoàn thiện được 80%.
- Trồng cây xanh nhà VH thôn 4</t>
  </si>
  <si>
    <t>- hoàn thành khối lượng còn lại là văn hoá thôn 10;1;2;3;4;6;7;9
- Mua sắm trang thiết bị còn thiếu trong nhà VH.
- Bổ sung khuôn viên nhà văn hoá</t>
  </si>
  <si>
    <t>Thu Nhập</t>
  </si>
  <si>
    <t xml:space="preserve">Hoàn thiện hồ sơ, phiếu điều tra TNBQ 2014, 2015 </t>
  </si>
  <si>
    <t>Đang tiến hành điều tra tổng thu nhập 2015 của người dân trong xã.</t>
  </si>
  <si>
    <t>- Lập danh sách, rà soát các hộ SXKD có doanh thu trên 1 tỷ, từ 501 -  1 tỷ  và từ 100 - 500 triệu.
- Thành lập Ban điều tra tổng thu nhập 2015</t>
  </si>
  <si>
    <t>Xây dựng thêm 3 MH lớn, 5 mô hình vừa; 19 mô hình nhỏ; Hoàn chỉnh hồ sơ các mô hình;  thành lập 14THT với 140 TV và 10 MH kinh tế có liên kết</t>
  </si>
  <si>
    <t>có 3 MH lớn, 7 MH vừa, 94 MH nhỏ</t>
  </si>
  <si>
    <t xml:space="preserve"> Tiếp tục nhân rộng các mô hình kinh tế để tăng thu nhập bình quân đầu người đạt 35 triệu đồng/người/năm.
</t>
  </si>
  <si>
    <t>- Tuyên truyền vận động nhân dân tham gia và rà soát, tổng hợp danh sách số người tham gia bảo hiểm y tế; 
-Hợp đồng bác sỹ để khám và chữa bênh cho nhân dân.
- Bổ sung trang thiết bị, bổ sung hồ sơ thành lập ban CSSK. 
- Thu gom chất thải trong khu vực trạm y tế. 
- Tuyên truyền vân động nhân dân không sinh con thứ 3.
- Xây dựng lò đốt rác y tế.
- Làm vườn thuốc nam</t>
  </si>
  <si>
    <t xml:space="preserve">- Hoàn thiện nhà xử lý rác thải y tế.
- Lập phương án và dự toán vườn thuốc nam; Giải phóng mặt bằng, dọn sạch khuôn viên chuẩn bị làm vườn thuốc nam
- Ký hợp đồng với Bác sỹ Nguyễn Thị Hương (trạm Y tế Thị trấn Cẩm Xuyên) 2 ngày/tuần về thăm khám, chữa bệnh cho nhân dân trong xã.
</t>
  </si>
  <si>
    <t>- Có 4340/5950 người tham gia BHYT, đạt 72,9 %.
- Làm biển của trạm y tế
- Mua sắm dụng cụ y tế
- Hoàn thiện nhà xử lý rác thải y tế.
- Điều tra danh sách số người tham gia bảo hiểm y tế của 10/10 thôn.
- Làm việc với phòng y tế huyện về việc hợp đồn</t>
  </si>
  <si>
    <t>- làm vườn thuốc nam
- Nâng cấp khuôn viên trạm y tế</t>
  </si>
  <si>
    <t>Văn hóa</t>
  </si>
  <si>
    <t>Làm hồ sơ để phúc tra 3 làng văn hoá do sát nhập, Năm 2015 phấn đấu đạt thêm 1 làng văn hoá nâng tỷ lệ làng văn hoá lê 80%</t>
  </si>
  <si>
    <t>Cùng với phòng Văn hoá đi kiểm tra hồ sơ làng văn hoá của các thôn xóm</t>
  </si>
  <si>
    <t>Hoàn thiện một số hồ sơ còn thiếu</t>
  </si>
  <si>
    <t>Tuyên truyền, vận động người dân XD, sử dụng hệ thống lọc nước quy mô hộ gia đình (XD lu đựng nước mưa bể lọc, máy lọc nước mini…) nâng tỷ lệ hộ sử dụng nước sạch đạt QCQG</t>
  </si>
  <si>
    <t>Tiếp tục kê khai các hộ dùng mẫu nước sinh hoạt gia đình thôn 1, 2,3</t>
  </si>
  <si>
    <t>- Có 28,7% hộ dân đạt chuẩn Quốc gia về nước sạch. 
- Có 1515/1587 hộ dân dùng nước hợp vệ sinh (dùng nước mưa) (Chiếm 95,46 % ).</t>
  </si>
  <si>
    <t xml:space="preserve">- còn thiếu 21,3 % hộ dân sử dụng nước đạt chuẩn.
</t>
  </si>
  <si>
    <t xml:space="preserve">Còn 18 hộ Chăn nuôi chưa đạt chuẩn về môi trường cần hoàn thành thủ tục (bản cam kết MT) </t>
  </si>
  <si>
    <t>- có 143 hộ/143 hộ sản xuất kinh doanh ký cam kết bảo vệ môi trường</t>
  </si>
  <si>
    <t>-Tuyên truyền người dân tham gia các hoạt động xanh sạch đẹp, chỉnh trang vườn hộ
-Chấm dứt tình trạng thải tập trung tại các trục thôn xóm
-Bổ sung hồ sơ: CV triển khai các chiến dịch cuộc vệ sinh môi trường và báo cáo kết quả</t>
  </si>
  <si>
    <t>- Tuyên truyền người dân tham gia hoạt động xanh, sạch đẹp</t>
  </si>
  <si>
    <t>- Chấm dứt tình trạng thải tập trung tại các trục thôn xóm
-Bổ sung hồ sơ: CV triển khai các chiến dịch cuộc vệ sinh môi trường và báo cáo kết quả</t>
  </si>
  <si>
    <t>Đầu tư XD 3 nghĩa trang theo QH; QH chi tiết nghĩa trang
Đóng cửa 02 nghĩa trang nằm ngoài QH</t>
  </si>
  <si>
    <t>Làm xong hàng rào 3 nghĩa trang có quy hoạch bằng hàng rào dây thép gai, cọc BT</t>
  </si>
  <si>
    <t>- Làm xong hàng rào ở 3 nghĩa trang có quy hoạch.
- có quyết định đómg của 02 nghĩa trang nằm ngoài quy hoạch</t>
  </si>
  <si>
    <t>- Nạo vét, xây dựng hệ thống thoát nước dọc các đường trục thôn, trục xã, liên xã, và từ các hộ gia đình  các đường trục; 
- Xây mới 2km hệ thống thoát nước dọc các đường trục thôn ở các thôn.
- Xây dựng 10 điểm tập kết rác thải ở các thôn. 
- Hợp đồng thu gom rác thải cụ thể với HTX môi trường không để rác thải quá 1 ngày tại điểm tập kết.</t>
  </si>
  <si>
    <t>- Làm mặt bằng tập kết rác thải 10/10 thôn
- Tổng vệ sinh thu gom rác 1 tháng 1 lần
- Đang xây 780 m rãnh thoát nước tại thôn 4</t>
  </si>
  <si>
    <t>- Nạo vét, xây dựng hệ thống thoát nước dọc các đường trục thôn, trục xã, liên xã, và từ các hộ gia đình  các đường trục;
- Xây mới 1,22km hệ thống thoát nước dọc các đường trục thôn ở các thôn.</t>
  </si>
  <si>
    <t>Hệ thống tổ chức chính trị xã hội vững mạnh</t>
  </si>
  <si>
    <t>Hiện nay có 3Đ/C không đủ tuổi cơ cấu ( CA, CCB, MTTQ) 2 Đ/C CT Hội ND, CT hội PN đang đi học đại học.</t>
  </si>
  <si>
    <t>Đ/c Trưởng công an xã viết đơn xin nghỉ, thay bằng người có đủ bằng cấp</t>
  </si>
  <si>
    <t>Còn thiếu 3 đồng chí (Trưởng CA, CT Mặt trận, CT HĐND) chưa đạt chuẩn</t>
  </si>
  <si>
    <t>phấn đấu giữ vững đạt Đảng bộ, chính quyền" trong sạch vững mạnh" trong năm 2015. Bổ sung hoàn thiện hồ sơ.</t>
  </si>
  <si>
    <t>Phấn đấu trong năm 2015 tất cả các hệ thống tỏ chức chính trị xã hôi đều đạt danh hiệu tiên tiến. Bổ sung hoàn thiện hồ sơ</t>
  </si>
  <si>
    <t>Hoàn chỉnh hồ sơ của 5 tổ chức đoàn thể về đạt danh hiệu tiên tiến năm 2014.</t>
  </si>
  <si>
    <t>VII</t>
  </si>
  <si>
    <t xml:space="preserve">XÃ CẨM LẠC </t>
  </si>
  <si>
    <t>8 TC: Bưu điện, Hộ nghèo, Giáo dục; Tỷ lệ lao động có việc làm thường xuyên; Y tế, Văn hóa; Hệ thống tổ chức chính trị, xã hội; An ninh, trật tự</t>
  </si>
  <si>
    <t>chưa có tiêu chí nào</t>
  </si>
  <si>
    <t xml:space="preserve">8 tiêu chí: Quy hoach, Giao thông, Thủy lợi, Điện; Chợ Nông thôn; Nhà ở dân cư; Thu nhập; Hình thức TCSX; Môi trường </t>
  </si>
  <si>
    <t>Như biểu 2</t>
  </si>
  <si>
    <t xml:space="preserve">9 tiêu chí: Quy hoach, Giao thông, Thủy lợi, Điện; Chợ Nông thôn; Nhà ở dân cư; Thu nhập; Hình thức TCSX; Môi trường; Cơ sở vật chất văn hóa </t>
  </si>
  <si>
    <t xml:space="preserve">2 tiêu chí:, trường học, Cơ sở vật chất văn hóa. </t>
  </si>
  <si>
    <t xml:space="preserve">1 tiêu chí:, trường học, </t>
  </si>
  <si>
    <t xml:space="preserve">1 tiêu chí:  Khu dân cứ kiểu mẫu, vườn mẫu </t>
  </si>
  <si>
    <t>(tính cả TPCP)</t>
  </si>
  <si>
    <t>Chưa</t>
  </si>
  <si>
    <t>12/12 thôn</t>
  </si>
  <si>
    <t>Cẩm Lạc</t>
  </si>
  <si>
    <t>Hoàn thành điều chỉnh lại quy hoạch cho phù hợp với tình hình thực tế và đề nghị UBND huyện phê duyệt;</t>
  </si>
  <si>
    <t>Hoàn chỉnh Hồ sơ QH, chờ phê duyệt</t>
  </si>
  <si>
    <t>Cắm bổ sung 2.888 mốc quy hoạch tại các tuyến đường giao thông và các khu chức năm đúng quy định</t>
  </si>
  <si>
    <t xml:space="preserve">Cắm xong và Bàn giao xong 2888 mốc QH </t>
  </si>
  <si>
    <t>Công bố lại QH sau khi đã có Quyết định phê duyệt bổ sung của huyện. In ấn bản đồ QH; Hoàn chỉnh hồ sơ công bố QH</t>
  </si>
  <si>
    <t xml:space="preserve"> chờ Phê duyệt</t>
  </si>
  <si>
    <r>
      <rPr>
        <sz val="10"/>
        <rFont val="Times New Roman"/>
        <family val="1"/>
      </rPr>
      <t>- Cứng hóa đạt chuẩn 1,8km đường trục xã đi Trung Đoài, Trần Phú (TX36); trong đó 1,3km đã có Quyết định phê duyệt DTTK, còn 500m xã trích 800 triệu trong nguồn ĐTPT và huy động các nguồn khác để thi công trong năm 2015.
- BT hóa đạt chuẩn 2,8km đường huyện lộ 14  (HL14): Đã có Quyết đinh phê duyệt dự toán thiết kế của UBND tỉnh.
- Hoàn thiện lề đường các đoạn còn thiếu</t>
    </r>
  </si>
  <si>
    <t xml:space="preserve"> Đã có BKTKT, chưa có vốn. KH sắp tới chờ đầu tư. Lề đường NS xã đến tháng 10/2015</t>
  </si>
  <si>
    <t>Chuẩn bị thi công</t>
  </si>
  <si>
    <t xml:space="preserve"> Làm mới 1.335 m đường trục thôn tại thôn Quang Trung 1, Đinh Phùng theo KH đăng ký 2015. Hoàn thành lề đường, đào mương thoát nước. </t>
  </si>
  <si>
    <t>- Thi công 200m đường trục thôn tại thôn Đinh Phùng</t>
  </si>
  <si>
    <t>Hoàn thành 300 m đường trục thôn</t>
  </si>
  <si>
    <t>Làm mới 640m đường ngõ  xóm tại 3 thôn Quang Trung 1 (158m), Trần Phú (357m) và Quang Trung 2 (125m) (Củng cố)</t>
  </si>
  <si>
    <t>đã tiến hành làm 200m đường ngõ xóm</t>
  </si>
  <si>
    <t>đã tiến hành làm 550m đường ngõ xóm</t>
  </si>
  <si>
    <t>Cần làm mới tối thiểu 4,38 km để đạt chuẩn. 
- KH năm 2015 xã làm mới 7,250 km 
- Đắp lề hai bên đường</t>
  </si>
  <si>
    <t>Hoàn thành 5,45km đường nội đồng;</t>
  </si>
  <si>
    <t xml:space="preserve">Khảo sát lại số km đường trục xã, trục thôn trong khu dân cư; làm rảnh thoát nước đảm bảo đạt chuẩn tỷ lệ quy định (70%); </t>
  </si>
  <si>
    <t xml:space="preserve">đã khảo sát xong.
`-Thi công  được 1.850m rãnh thoát nước ở các thôn: Nam Hà, Lạc Thọ, Tràn Phú, Trung Đoài.. </t>
  </si>
  <si>
    <t>Trồng 5km cây xanh dọc các tuyến đường liên xã, trục xã;</t>
  </si>
  <si>
    <t>Đã khảo sát, lên kế hoạch; (một phần trong KH trồng cây phân tán) của tỉnh nên chưa có cây</t>
  </si>
  <si>
    <t xml:space="preserve">Cần kiên cố hóa thêm ít nhất 10,441 km để đảm bảo đạt chuẩn 85% (19,941/23,46 km). 
- Kiên cố hóa 3,7km kênh mương nội đồng do dự án WB7 đầu tư và 6,3km bằng nguồn vốn đóng góp của nhân dân. 
- Đắp lề hai bên kênh đã thi công. 
- Còn thiếu 0,441 km xã sẽ khảo sát để thi công đảm bảo đạt chuẩn </t>
  </si>
  <si>
    <t>đã kiên cố được 5km/6,3km theo KH đầu năm. Còn lại 1,3km sẽ thi công trong thời gian tới</t>
  </si>
  <si>
    <t>Xây mới 2 trạm biến. Xây mới 9km đường dây hạ thế. Thay thế các cột điện bịt gãy. Kiểm tra dây dẫn sau công tơ hộ gia đình để có phương án thay thế, đảm bảo điện áp.</t>
  </si>
  <si>
    <t>`- Điện lực huyện chưa xây hạ thế.
`- Đã thay thế cột điện bị gãy hoặc quá thấp
`- Nâng cao các tuyến dây qua đường của 6 thôn/6 thôn
`-có 183 hộ/241 hộ/đã thay dây dẫn sau công tơ</t>
  </si>
  <si>
    <t>Hoàn thành việc nâng
 cao của các tuyến dây qua đường
`- các hộ đã thay dây dẫn sau công tơ đạt 183/241 hộ</t>
  </si>
  <si>
    <t xml:space="preserve">Phát quang hành lang an toàn lưới điện, đảm bảo khoảng cách trên toàn tuyến &gt;0,5m. </t>
  </si>
  <si>
    <t xml:space="preserve">Đã phát quang xong 90% yêu cầu </t>
  </si>
  <si>
    <t>Trường học</t>
  </si>
  <si>
    <t>- Trường Mầm non: Xây mới dãy nhà học 2 tầng, 6 phòng (Đã phê duyệt DA).
-Trường tiểu học: Xây mới nhà phòng học 2 tầng (dự án HRDP).
-Trường THCS: XD bổ sung 8 phòng học, 10 phòng bộ môn (đã phê duyệt DA).</t>
  </si>
  <si>
    <t>Chưa '</t>
  </si>
  <si>
    <t>Cơ sở vật chất văn hóa</t>
  </si>
  <si>
    <t>Sắp xếp, bố trí phòng chức năng cần bổ sung thêm đúng theo quy định của tiêu chí</t>
  </si>
  <si>
    <t>đã tiến hành xong</t>
  </si>
  <si>
    <t>Nâng cấp, mở rộng khuôn viên Trung tâm văn hóa xã, xây dựng công trình vệ sinh và một số công trình phụ ở Trung tâm văn hóa xã với kinh phí khoảng 1,1 tỷ đồng</t>
  </si>
  <si>
    <t xml:space="preserve">Đã tiến hành, còn thiếu mương thoát nước </t>
  </si>
  <si>
    <t xml:space="preserve"> Đã tiến hành, còn thiếu mương thoát nước </t>
  </si>
  <si>
    <t>Xây mới 4 nhà văn hóa thôn (Lạc Thọ; Yên Lạc; Quang Trung 1; Nam Văn); Nâng cấp, mở rộng 1 nhà VH ở Quang Trung 2.
Xây dựng công trình vệ sinh ở 8 thôn: Nam Hà, Hoa Thám, Trung Đoài, Trần Phú, Đinh Phùng, Quang Trung 2, Quang Trung 1, Nam Văn. Sữa chữa công trình VS ở 2 thôn Hưng Đạo, Đinh Hồ</t>
  </si>
  <si>
    <t>Nhà VH thôn Lạc Thọ hoàn thành 70%; Quang Trung 1 hoàn thành 65% ; Yên Lạc 
hoàn thành 60% khối lượng; Nhà VH thôn Nam Văn hoàn thành 75% KL; nhà VH thôn Quang Trung 2 hoàn thành 90% khối lượng; NVH thôn Nam Hà hoàn thành 80%.
Bàn giao hoàn thành thêm 01 công trình NVS
Khu thể thao thôn Hoa Thám hoàn thành 45% khối lượng</t>
  </si>
  <si>
    <t>Nhà VH thôn Lạc Thọ; Quang Trung 1; Yên Lạc 
hoàn thành 60% khối lượng; Nhà VH thôn Nam Văn hoàn thành 70% KL; nhà VH thôn Quang Trung 2 hoàn thành 80% khối lượng.
Bàn giao hoàn thành 5/12 công trình NVS</t>
  </si>
  <si>
    <t xml:space="preserve">Làm mới khu thể thao thôn Hoa Thám </t>
  </si>
  <si>
    <t>đang xây dựng</t>
  </si>
  <si>
    <t>Xây dựng hàng rào 12 nhà văn hóa thôn, khu thể thao thôn đảm bảo quy định theo QĐ 73/2014</t>
  </si>
  <si>
    <t>đã khảo sát, lên kế hoạch, tìm mua cây</t>
  </si>
  <si>
    <t>Chợ nông thôn</t>
  </si>
  <si>
    <t>Bố trí hệ thống PCCC, Xây hệ thống thoát nước, mua có cân đối chứng
- XD khu thu gom rác thải và đưa đi xử lý trong ngày
- XD bảng nội quy và niêm yết công khai tại đình chợ
- Cần có PA và hệ thống cấp điện, cấp nước sạch
- XD bảng hiệu ghi rõ tên, địa chỉ, số ĐT liên hệ với BQL chợ
- Chỉnh trang lại khuôn viên chợ và bổ sung thêm cây xanh</t>
  </si>
  <si>
    <t>`- Mua và lắp đặt 2 bình PCCC
'- Mua 01 cân đối chứng
'- Xây dựng nội quy chợ</t>
  </si>
  <si>
    <t>- Đã có bãi rác
'- Đã có hệ thống PCCC
'- Đã có nội quy chợ</t>
  </si>
  <si>
    <t>Thống kê theo biểu mẫu đã được SXD hướng dẫn và chỉnh trang nhà cửa các hộ dân chưa đạt chuẩn BXD</t>
  </si>
  <si>
    <t>Thống kê hoàn chỉnh số lượng nhà ở trên địa bàn theo biểu mẫu</t>
  </si>
  <si>
    <t xml:space="preserve"> Vận động hỗ trợ người dân xóa 6 nhà tạm dột nát còn lại: Hiện nay Hội LHPN huyện đã có kế hoạch hỗ trợ cho 5 nhà, mỗi nhà 15 triệu; phòng LĐTBXH 01 nhà 30 triệu</t>
  </si>
  <si>
    <t>4 nhà tạm đang tiếp tục thi công</t>
  </si>
  <si>
    <t>Thực hiện điều tra thu nhập năm 2015 theo Hướng dẫn của Cục Thống kê</t>
  </si>
  <si>
    <t xml:space="preserve">Đang điều tra </t>
  </si>
  <si>
    <t>Xây dựng thêm 3 MH lớn; Xây dựng thêm 5 mô hình sản xuất kinh doanh vừa; Xây dựng15 mô hình sản xuất kinh doanh nhỏ; Chỉ đạo 3 THT với 30 TV và 03 MH kinh tế có liên kết</t>
  </si>
  <si>
    <t xml:space="preserve">Đã có đủ số lượng DN, chưa có Hồ sơ tổ HT </t>
  </si>
  <si>
    <t>Tỷ lệ lao động có việc làm thường xuyên:</t>
  </si>
  <si>
    <t>Hổ sung hồ sơ theo HD số 94/HD-SLĐTBXH ngày 04/7/2014 của Sở LĐ TBXH</t>
  </si>
  <si>
    <t>Hình thức tổ chức sản xuất</t>
  </si>
  <si>
    <t>Các THT bổ sung báo cáo heo dõi KQHĐKD. Các THT làm đất bổ sung biên bản họp bầu BĐH hợp tác</t>
  </si>
  <si>
    <t>đã có đây đủ THT theo yêu cầu; đang lập hồ sơ</t>
  </si>
  <si>
    <t>'- Các HTX bổ sung đơn tự nguyện gia nhập HTX của thành viên; Giấy chứng nhận góp vốn của HTX cấp cho thành viên; báo cáo tài chính HTX; HS của các HTX còn thiếu
-Tìm kiếm các đầu ra tiêu thụ sản phẩm thông quả hợp đồng liên kết</t>
  </si>
  <si>
    <t>đã có đây đủ  HTX theo yêu cầu; đang lập hồ sơ</t>
  </si>
  <si>
    <t>Tuyên truyền người dân sử dụng nước sạch, nước hợp vệ sinh</t>
  </si>
  <si>
    <t>Tỷ lệ hộ sử dụng nước sạch đạt yêu cầu</t>
  </si>
  <si>
    <t>Hoàn chỉnh hồ sơ ký cam kết bảo vệ môi trường</t>
  </si>
  <si>
    <t xml:space="preserve">- 100% CSSX kinh doanh đạt chuẩn về MT, đã ký cam kết </t>
  </si>
  <si>
    <t>Hoàn thành cắm mốc QH, đầu tư XD các hạng mục công trình phụ trợ (đường rào, trồng cây xanh, đường mương thoát nước); Ban hành thông báo đóng cửa 02 nghĩa trang, Hoàn thành quy hoạch chi tiết nghĩa trang</t>
  </si>
  <si>
    <t xml:space="preserve">- Đã hợp đồng đơn vị tư vấn quy hoạch chi tiết nghĩa trang
</t>
  </si>
  <si>
    <t>- Đã hợp đồng đơn vị tư vấn quy hoạch chi tiết nghĩa trang
'- Xây tường bao bãi rác</t>
  </si>
  <si>
    <t>Chất thải nước thải được thu gom và xử lý theo quy định</t>
  </si>
  <si>
    <t>Đầu tư XD các hạng mục CT phụ trợ của bãi rác điểm thu gom. XD hệ thống mương thoát nước KDC theo QH</t>
  </si>
  <si>
    <t>- Đang Xây tường bao bãi rác</t>
  </si>
  <si>
    <t>Cần bổ sung thêm 2 biên chế (Tư pháp - địa chính) để đủ 22 biên chế theo quy định;
Bổ sung cán bộ HLHPN do hết tuổi.</t>
  </si>
  <si>
    <t>VIII</t>
  </si>
  <si>
    <t>XÃ KỲ BẮC</t>
  </si>
  <si>
    <t>8TC:  Quy hoạch, Hộ nghèo, Tỷ lệ LĐCVLTX, Nhà ở dân cư, Chợ, Hình thức TCSX Giáo dục, An ninh TTXH</t>
  </si>
  <si>
    <t>8 TC: Quy hoạch, Hộ nghèo, Tỷ lệ LĐCVLTX, Nhà ở dân cư, HTTCSX, Chợ, Giáo dục, An ninh TTXH</t>
  </si>
  <si>
    <t>3 TC: Thủy lợi, Điện, Hệ thống TCCT, XH</t>
  </si>
  <si>
    <t>5 TC: Giao thông, Trường học, Cơ sở vật chất VH, Thu nhập, Môi trường</t>
  </si>
  <si>
    <t>3 TC: Bưu điện, Y tế, Văn hóa</t>
  </si>
  <si>
    <t>1/6  thôn</t>
  </si>
  <si>
    <t>Kỳ Bắc</t>
  </si>
  <si>
    <t>8/19: Quy hoạch, Chợ, Hộ nghèo, Tỷ lệ LĐCVLTX, Nhà ở dân cư, Hình thức TCSX, Giáo dục, An ninh TTXH</t>
  </si>
  <si>
    <t xml:space="preserve">Đường trục xã:
- Cần làm mới tiếp 0,245km còn lại.
- Còn 2,4km đang triển khai thi công
- Vệ sinh, phát quang 2 bên đường.
</t>
  </si>
  <si>
    <t>Đường trục xã: Đã kiên hóa được 5.125/7.77km</t>
  </si>
  <si>
    <t>Cần phải làm mới  tiếp 0,245km và hoàn thành 2,4 km đang thi công</t>
  </si>
  <si>
    <t>Đường trục thôn:
'-Hoàn thiện lề đường. Dọn dẹp vệ sinh mặt đường.
- Để đạt 100% cần làm 3,05km</t>
  </si>
  <si>
    <t>0</t>
  </si>
  <si>
    <t xml:space="preserve">Đường trục thôn: Đã kiên cố hóa được 4.863/7.513km </t>
  </si>
  <si>
    <t>Cần phải làm thêm 2.65 km để đạt chuẩn</t>
  </si>
  <si>
    <t>Đường ngõ xóm:
'-  Nâng cấp, mở rộng mặt đường: 1,01km
- Cần làm mới 0,14 km.</t>
  </si>
  <si>
    <t>Đường ngõ xóm: Đã kiên cố hóa được 12.819/14.963km</t>
  </si>
  <si>
    <t>Cần phải nâng cấp mở rộng 1,01km mặt đường và làm mới 0,14km để đạt chuẩn</t>
  </si>
  <si>
    <t>Đường nội đồng:
Tiếp tục cứng hóa 5,97km của các tuyến còn lại đạt chuẩn cho xe cơ giới qua lại</t>
  </si>
  <si>
    <t>Đã cứng hóa thêm 0.6 km đường nội đồng thôn Đông Tiến</t>
  </si>
  <si>
    <t>Đường nội đồng: Đã cứng hóa được 5.47km/13.99km</t>
  </si>
  <si>
    <t>Cần phải cứng hóa 5.37km</t>
  </si>
  <si>
    <t>Hoàn thiện thuyết minh, chỉnh sửa theo đúng theo đúng QĐ phê duyệt. Bổ sung hồ sơ tổ hợp tác dùng nước. Có QĐ bàn giao công trình cho HTX quản lý.</t>
  </si>
  <si>
    <t>Đạt</t>
  </si>
  <si>
    <t>Kiên cố hóa kênh mương với tổng chiều dài 1,89km.</t>
  </si>
  <si>
    <t>Đang triển khai làm thêm 0.2 km thôn Lạc Tiến</t>
  </si>
  <si>
    <t xml:space="preserve">Đã kiên cố hóa được 10.48/13.92km </t>
  </si>
  <si>
    <t>Hoàn thành 0.2 km thôn Lạc Tiến và triển khai thêm 1.69km để đạt chuẩn</t>
  </si>
  <si>
    <t>Khảo sát lại hệ thống điện trên địa bàn xã để Đầu tư nâng cấp thêm trạm để  bảo điện áp cấp cho người dân Di dời trạm điện tại trung tâm ra nơi quy hoạch. Lập danh sách các hộ có đường dây sau công tơ chưa đảm bảo khoảng cách.
Đầu tư nâng cấp hệ thống đường dây, cột điện, thay thế xà, sứ không đảm bảo.
Tuyên truyền các hộ dân thay thế chỉnh trang đường dây sau công tơ đảm bảo tiết diện tối thiểu 2,5mm, chiều cao đạt tối thiểu 4,5m so với mặt đất.
Bổ sung hồ sơ bản vẽ thiết kế và hồ sơ đầu tư, bàn giao.</t>
  </si>
  <si>
    <t>Lập kế hoạch vận động các hộ dân thay thế các đường dây sau công tơ không đảm bảo. Thay thế 43 cột chiều cao không đảm bảo đường dây 02</t>
  </si>
  <si>
    <t>Đã khảo sát lại hệ thống điện trên địa bàn xã để Đầu tư nâng cấp thêm trạm để  bảo điện áp cấp cho người dân đã tổ chức di dời trạm điện tại trung tâm ra nơi quy hoạch. đã khảo sát lập danh sách các hộ có đường dây sau công tơ chưa đảm bảo khoảng cách. (170 hộ).
đã đầu tư nâng cấp hệ thống cột điện không đảm bảo.
Tuyên truyền các hộ dân thay thế chỉnh trang đường dây sau công tơ đảm bảo tiết diện tối thiểu 2,5mm, chiều cao đạt tối thiểu 4,5m so với mặt đất.
Đã Bổ sung hồ sơ bản vẽ thiết kế và hồ sơ đầu tư, bàn giao.</t>
  </si>
  <si>
    <t>Vận động 170 hộ thay thế các đường dây sau công tơ không đảm bảo và cột không đủ chiều cao.</t>
  </si>
  <si>
    <t xml:space="preserve"> Mua sắm thêm thiết bị văn phòng, đồ chơi trẻ.
Trường tiểu học: Xây mới 6 phòng học cao tầng, nâng cấp nhà để xe, mua sắm một số trang thiết bị dạy và học</t>
  </si>
  <si>
    <t>Vận động nguồn</t>
  </si>
  <si>
    <t>Hoàn thành các hồ sơ thủ tục  đang vận động nguồn để thi công</t>
  </si>
  <si>
    <t>Đẩy nhanh tiến độ xây dựng cơ sở làm việc của xã.</t>
  </si>
  <si>
    <t>Đổ bằng tầng 1</t>
  </si>
  <si>
    <t>Tiếp tục xây thô tầng 2 để hoàn thành nhà làm việc.</t>
  </si>
  <si>
    <t xml:space="preserve">Đẩy nhanh tiến độ làm hội quán 3 thôn. 
Nâng cấp khuôn viên, mua sắm trang thiết bị……3 thôn còn lại. </t>
  </si>
  <si>
    <t>3 hội quán thôn đã đổ bia nay đang dần hoàn thiện</t>
  </si>
  <si>
    <t>3 hội quán thôn đã đổ bia nay đang dần hoàn thiện.
Đã nâng cấp khuôn viên, mua sắm trang thiết bị ở hội quán 3 thôn còn .</t>
  </si>
  <si>
    <t>Tiếp tục lợp mái để hoàn thiện hội quán 3 thôn.</t>
  </si>
  <si>
    <t>Hàng rào nhà VH thôn đã bê tông cần được phủ bằng cây xanh (thôn Phương Giai, Đông Tiến)
-Hàng rào các nhà VH thôn, khu TT thôn chưa XD cần XD theo hướng bằng cây xanh (thôn Nam Tiến)</t>
  </si>
  <si>
    <t>Đang tiến hành trồng cây xanh bóng mát ở thôn Đông Tiến</t>
  </si>
  <si>
    <t xml:space="preserve">Xây hàng rào thôn VH Nam Tiến.
</t>
  </si>
  <si>
    <t>Cần trồng hàng rào cây xanh ở hội quán 6 thôn</t>
  </si>
  <si>
    <t>Bưu điện</t>
  </si>
  <si>
    <t>Cần thực hiện XD điểm Bưu điện xã sớm đưa vào hoạt động phục vụ bà con nhân dân</t>
  </si>
  <si>
    <t>Hoàn thành xong móng nhà Bưu điện</t>
  </si>
  <si>
    <t>Tiếp tục đắp nền và xây thô để hoàn thành nhà Bưu điện</t>
  </si>
  <si>
    <t xml:space="preserve">
Chi cục thống kê Huyện đang thẩm định thu nhập năm 2014.</t>
  </si>
  <si>
    <t>Kết quả thẩm định thu nhập 2014: 24.4 triệu</t>
  </si>
  <si>
    <t>Điều tra thu nhập BQĐN năm 2015</t>
  </si>
  <si>
    <t>-Cần tuyên truyền tăng tỷ lệ tham gia BHYT
-Phải có danh sách đầy đủ</t>
  </si>
  <si>
    <t>Tuyên truyền người dân tham gia BHYT</t>
  </si>
  <si>
    <t>Tỷ lệ người tham gia bảo hiểm 3301/4727= 69,8%</t>
  </si>
  <si>
    <t>Tiếp tục vận động người dân tham gia BH</t>
  </si>
  <si>
    <t>Cần xây mới 8 phòng 1 tầng, sữa chữa các phòng xuống cấp, mua sắm trang thiết bị, vườn thuốc nam,khuôn viên hàng rào, công trình phụ trợ, sổ sách…</t>
  </si>
  <si>
    <t>Hoàn thành xây dựng khuôn viêc hàng rào và tu sửa các phòng xuống cấp</t>
  </si>
  <si>
    <t>Xây mới 8 phòng, mua sắm trang thiết bị, vườn thuốc nam</t>
  </si>
  <si>
    <t>Thẩm định rà soát xã công nhận và công nhận lại danh hiệu văn hóa thôn.</t>
  </si>
  <si>
    <t>3/6 thôn đã được công nhận làng văn hóa</t>
  </si>
  <si>
    <t>Thẩm định rà soát, bổ sung hồ sơ để công nhận danh hiệu văn hóa 3 thôn còn lại</t>
  </si>
  <si>
    <t>Phối hợp với trung tâm NS VSMT tỉnh khảo sát và phân tích lại mẫu nước để đánh giá chất lượng nước</t>
  </si>
  <si>
    <t>Đầu tư XD nghĩa trang và các hạng mục công trình phụ trợ (hàng rào, mương thoát nước…)ban hành quy chế QL nghĩa trang, QH chi tiết, thông báo đóng cửa 01 nghĩa trang</t>
  </si>
  <si>
    <t xml:space="preserve">Ban hành quy chế quản lý nghĩa trang, Ra thông báo đóng cửa nghĩa trang, </t>
  </si>
  <si>
    <t>Đầu tư XD nghĩa trang, Quy hoạch chi tiết nghĩa trang</t>
  </si>
  <si>
    <t>Đầu tư XD bãi rác (hàng rào, san nền, trồng cây xanh…)
Đầu tư XD hệ thống mương thoát nước KDC theo QH.
Bổ sung, lưu trữ hồ sơ theo QĐ</t>
  </si>
  <si>
    <t>Bổ sung hồ sơ như Quyết định ĐTM của tỉnh, Mẫu cam kết bảo vệ môi trường của hộ SXKD…</t>
  </si>
  <si>
    <t>Đầu tư XD bãi rác, hệ thống mương thoát nước</t>
  </si>
  <si>
    <t>Hệ thống TCCTXH</t>
  </si>
  <si>
    <t>Các chức danh còn nợ bằng CTMTTQ-BTĐTN-CT HLHPN-PCT HĐND, PCT UBND)
Cần bổ sung để CB xã đạt chuẩn về trình độ chức năng</t>
  </si>
  <si>
    <t>Đang học</t>
  </si>
  <si>
    <t>15/21  cán bộ đạt chuẩn.</t>
  </si>
  <si>
    <t>Khu dân cư kiểu mẫu</t>
  </si>
  <si>
    <t>Xây dựng phương án, vẽ sơ đồ, chỉnh trang khuôn viên vườn hộ, chỉnh trang khu dân cư</t>
  </si>
  <si>
    <t>Đổ cọc bê tông làm hàng rào cây xanh, treo pano áp phíc, đặt mua thùng rác về khu dân cư</t>
  </si>
  <si>
    <t xml:space="preserve">Lập phương án dự toán.
Đổ cọc bê tông làm hàng rào cây xanh, treo pano áp phíc, đặt mua thùng rác về khu dân cư
</t>
  </si>
  <si>
    <t>Trồng thêm cây xanh, chỉnh trang khuôn viên vườn hộ, chỉnh trang khu dân cư</t>
  </si>
  <si>
    <t>IX</t>
  </si>
  <si>
    <t>XÃ KỲ ĐỒNG</t>
  </si>
  <si>
    <t>10 TC: Quy hoạch; Bưu điện; Y tế; Nhà ở dân cư; Giáo dục; Tỷ lệ LĐ có VLTX; An ninh TTXH; Chợ; Hộ nghèo; Môi trường</t>
  </si>
  <si>
    <t xml:space="preserve">8TC: Giao thông; Thủy lợi; Cơ sở vật chất văn hóa; Văn hóa; Trường học; Thu nhập; Điện; HTTCCTXH vững mạnh. </t>
  </si>
  <si>
    <t>5TC: Giao thông; Điện; Trường học; Cơ sở VCVH; Thu nhập</t>
  </si>
  <si>
    <t>1 tiêu chí: HTTCSX</t>
  </si>
  <si>
    <t>1tiêu chí: HTTCSX</t>
  </si>
  <si>
    <t>Chưa phê duyệt 1/7</t>
  </si>
  <si>
    <t>Đã phê duyệt 1/7</t>
  </si>
  <si>
    <t xml:space="preserve">         1/7 thôn</t>
  </si>
  <si>
    <t xml:space="preserve">Đã phê duyệt 4/5 vườn </t>
  </si>
  <si>
    <t>Phê duyệt 01 vườn</t>
  </si>
  <si>
    <t xml:space="preserve">Đã phê duyệt 5/5 vườn </t>
  </si>
  <si>
    <t>KỲ ĐỒNG</t>
  </si>
  <si>
    <t>10 Tiêu chí:  Quy hoạch; Chợ; Bưu điện; Nhà ở dân cư; Hô nghèo; Tỷ lệ lao động có VLTX; Giao dục; Y tế; ANTTXH; Môi trường</t>
  </si>
  <si>
    <t>Giao 
thông</t>
  </si>
  <si>
    <t>- Đường truc xã: Nâng cấp 1.115m 
 - Đường trục thôn nâng cấp: 3,445km
- Đường ngõ xóm: Làm mới 1,062km, nâng cấp 1,65km
- Đường nội đồng: Nâng cấp 4,15km</t>
  </si>
  <si>
    <t xml:space="preserve">
 - Đường trục thôn: Đã nâng cấp 221m/3.445m ( 6% )
- Đường ngõ xóm: Đã làm mới 485m/1.062m ( 46% ); nâng cấp 30m/1.650m ( 2% )
</t>
  </si>
  <si>
    <t xml:space="preserve">Thủy
 lợi </t>
  </si>
  <si>
    <t>- Làm mới 1.492m</t>
  </si>
  <si>
    <t>`</t>
  </si>
  <si>
    <t xml:space="preserve"> - Hoàn thành hồ sơ được ủy ban nhân dân huyện phê duyệt </t>
  </si>
  <si>
    <t>Cần phải tiếp tục thi công làm mới 1.492m</t>
  </si>
  <si>
    <t>- Xây dựng 4 trạm biến áp trên địa bàn.
- Hoàn thành nâng cấp đường điện hạ thế các đơn vị thôn</t>
  </si>
  <si>
    <t>- Hoàn thành xây dựng 1 trạm biến áp/4 trạm ( 25% )
'- Hoàn thành đổ móng và dựng 50 cột điện hạ thế ( 100% )</t>
  </si>
  <si>
    <t>Cần phải thi công tiếp 3 trạm biến áp ( 75% )</t>
  </si>
  <si>
    <t>Xây dựng bếp ăn trường mầm non</t>
  </si>
  <si>
    <t>Đã mở thầu xây dựng nhà bếp trường Mầm non</t>
  </si>
  <si>
    <t>Đã mở thầu xây dựng nhà bếp trường Mầm non ( Công ty TNHH xây dựng và DV tổng hợp Hoàng Minh, trúng thầu )</t>
  </si>
  <si>
    <t>Cần phải thi công khối lượng theo
 hồ sơ thiết kế - dự toán đã được phê duyệt, hoàn thánh trước ngày 30/9/2015</t>
  </si>
  <si>
    <t>Cơ sở VCVH</t>
  </si>
  <si>
    <t xml:space="preserve"> - Xây dựng nhà văn hóa xã.
'-  Chỉnh trang khuôn viên sân thể thao xã
- Chinh trang khuôn viên hội quán 7/7 thôn </t>
  </si>
  <si>
    <t xml:space="preserve"> Khởi công nâng cấp sân thể thao xã ( Công ty TNHH xây dựng Minh Vũ, nhà thầu thi công )</t>
  </si>
  <si>
    <t>-  Hoàn Thành xây dựng nhà văn hóa xa
- Đã thi công nâng cấp sân thể thao xã ( 15% )
,- 7/7 thôn hoàn thành xây dựng
 rạp che, nhà vệ sinh, nhà xe</t>
  </si>
  <si>
    <t xml:space="preserve"> - Nhà văn hóa xã: Hoàn thiện, nghiệm thu, bàn giao công trình đưa vào sử dụng trước ngày 12/8/2015
 -  Cần phải đẩy nhanh tiến độ thi công khuôn viên sân thể thao xã
- Cần phải trồng hàng rào xanh tại khuôn viên hội quán 7/7 thôn ( 100% )</t>
  </si>
  <si>
    <t>- Xây dựng 01 mô hình lớn trên địa bàn ( 2 chuồng nuôi lợn liên kết vói CP )</t>
  </si>
  <si>
    <t>Hoàn thành xây dựng 01/02 chuồng, tại Khe Chanh thôn Đồng Phú )</t>
  </si>
  <si>
    <t>Cần thi công tiếp chuồng thứ 2 tại Khe Chanh thôn Đông Phú )</t>
  </si>
  <si>
    <t>Thành lập mới 2 HTX dịch vụ NN trên địa bàn</t>
  </si>
  <si>
    <t>- Đã xây dựng hồ sơ 1HTX dịch vụ NN Kỳ Đồng</t>
  </si>
  <si>
    <t>- Trên địa bàn đã có 2HTX: 1 HTX Dịch vụ NN Nhà Duy và 1 HTX môi trường.
Đã xây dựng hồ sơ 1HTX dịch vụ NN Kỳ Đồng</t>
  </si>
  <si>
    <t>Còn phải xây dựng hồ sơ 1 HTX
 dịch vụ NN tiếp, theo khung kế hoạch</t>
  </si>
  <si>
    <t xml:space="preserve">Xây dựng 2 làng văn hóa </t>
  </si>
  <si>
    <t>Xây dựng 2 làng văn hóa ( Hải Vân và Yên Sơn ) 29%</t>
  </si>
  <si>
    <t>HT
TCCT XH</t>
  </si>
  <si>
    <t xml:space="preserve"> Cán bộ xã đạt chuẩn 4/22 (  4 Cán bộ đang được cử đi đào tạo và 1 cán bộ nghỉ hưu )</t>
  </si>
  <si>
    <t xml:space="preserve"> Đã đạt chuẩn 17/22 Cán bộ xã </t>
  </si>
  <si>
    <t>Xã Kỳ Thư</t>
  </si>
  <si>
    <r>
      <rPr>
        <b/>
        <sz val="10"/>
        <rFont val="Times New Roman"/>
        <family val="1"/>
      </rPr>
      <t>10/19 tiêu chí:</t>
    </r>
    <r>
      <rPr>
        <sz val="10"/>
        <rFont val="Times New Roman"/>
        <family val="1"/>
      </rPr>
      <t xml:space="preserve">  QH, thủy lợi, điện, chợ, nhà ở dân cư, Hộ nghèo, Tỷ lệ LĐ có việc làm thường xuyên, y tế, văn hóa, Giáo dục.</t>
    </r>
  </si>
  <si>
    <t>Đường trục xã Cần phải làm 3.012/4.226 (71%); trồng cây bóng mát 2 bên đường</t>
  </si>
  <si>
    <t xml:space="preserve">- Tuyến từ QL1A đi Kỳ Hải (1.9 km): Tiếp tục triển khai thi công cầu Đồng Quanh và các đoạn có cống qua đường và đổ đất.
- Tuyến từ chợ đi Kỳ Thọ (1.112km) : Tiếp tục triển khai thi công hoàn thiện mặt bằng để chuẩn bị đổ bê tông. </t>
  </si>
  <si>
    <t>Đường trục xã đạt: 1.214/4.226 km
Mương trong khu dân cư đạt 3.219 / 3.769 km (85.4%)</t>
  </si>
  <si>
    <t>Thôn Liên Miệu hoàn thành 0.3 km mương trong khu dân cư</t>
  </si>
  <si>
    <t>Đường trục thôn đạt: 1.50/4.54 km.
Mương trong khu dân cư đường trục thôn đạt: 0,3km/ 2,128km</t>
  </si>
  <si>
    <t>Đường ngõ xóm Cần phải làm 4.778/19.981(24%)</t>
  </si>
  <si>
    <t>- Thôn Thanh Hòa: Đã hoàn thành GPMB và đổ đá xô bồ đường nâng cấp mở rộng 1500 m.
- Thôn Trung Giang: Đang tiến hành làm mặt bằng đường làm mới 700 m</t>
  </si>
  <si>
    <t>Đường ngõ xóm đạt: 
9.285/19.981 km</t>
  </si>
  <si>
    <t>Đường nội đồng</t>
  </si>
  <si>
    <t>Đường nội đồng đạt: 
7.5 km / 9.956 km</t>
  </si>
  <si>
    <t xml:space="preserve">Xây dựng nhà làm việc UBND xã 2 tầng (14 phòng);
Nâng cấp sân bóng đá.
</t>
  </si>
  <si>
    <t>-  Đã xây dựng xong phần thô tầng 2 nhà làm việc xã, đạt khối lượng 65% công việc;
- Đã  hợp đồng và đang tiến hành làm sân bóng đá</t>
  </si>
  <si>
    <t xml:space="preserve">Nâng cấp nhà làm việc UBND xã. 
đổ xong sàn tầng 1 và xây dựng  xong phần thô tầng 2 nhà làm việc xã, đạt khối lượng 65% công việc.
- 6/6 thôn hoàn thành chỉnh trang nhà văn hóa: Xây bồn hoa, làm rạp, làm nhà kho.
- Đã hợp đồng và đang tiến hành làm sân bóng đá.
</t>
  </si>
  <si>
    <t xml:space="preserve">Đổ sàn tầng 2, lợp mái và hoàn thiện phần còn lại nhà làm việc UBND xã 2 tầng (14 phòng);
Hoàn thành chỉnh trang và nâng cấp sân bóng đá.
</t>
  </si>
  <si>
    <t>Thành lập 02 HTX</t>
  </si>
  <si>
    <t>Lễ ra mắt 02 HTX mới thành lập. Nâng số HTX từ 03 lên 05 HTX</t>
  </si>
  <si>
    <t xml:space="preserve"> '- 05 HTX, trong đó 03 HTX có hợp đồng liên kết ;
- 10 THT, trong đó 01 THT có hợp đồng liên kết ;
- 05 DN</t>
  </si>
  <si>
    <t>Cần có thêm các hợp đồng liên kết và làm tờ trình thẩm định tiêu chí</t>
  </si>
  <si>
    <t>Tiêu chí bưu điện</t>
  </si>
  <si>
    <t>Xây dựng 01 nhà Bưu điện VH  xã</t>
  </si>
  <si>
    <t xml:space="preserve">Đổ xong cột trụ và xong phần thô nhà bưu điện văn hóa xã </t>
  </si>
  <si>
    <t>Hồ sơ thiết kế và dự toán đã được phòng KT-HT thẩm định. Hiện nay đã đổ xong móng, cột trụ và xong phần thô nhà bưu điện văn hóa xã ;6/6 thôn có internet</t>
  </si>
  <si>
    <t>Lợp mái và hoàn thiện khối lượng còn lại nhà  Bưu điện VH  xã</t>
  </si>
  <si>
    <t>- Trường mầm non: QH chi tiết trường; Cụm lẻ: Làm hiên, hàng rào và cổng
- Trường tiểu học: 
+ Cụm chính: Đẩy nhanh tiến độ hoàn thiện 8 phòng học, nâng cấp 4 phòng chức năng đã xuống cấp, chỉnh trang khuôn viên sân trường. Xây dựng xong nhà đa chức năng.</t>
  </si>
  <si>
    <t>- Trường tiểu học: 
 Cụm chính: Đã áo và lợp mái xong, đang tiến hành láng nền, hoàn chỉnh các hạng mục còn lại 8 phòng học (2 tầng); 
Hoàn thành nâng cấp 04 phòng chức năng.
- Trường THCS: Hoàn thành xong nhà vệ sinh cho GV.</t>
  </si>
  <si>
    <t>-Trường mầm non: đạt chuẩn QG mức độ 1. 
-THCS đạt chuẩn QG mức độ 1 
- Trường tiểu học: 
 Cụm chính: Đã áo và lợp mái xong, đang tiến hành láng nền, hoàn chỉnh các hạng mục còn lại 8 phòng học (2 tầng); 
Hoàn thành nâng cấp 04 phòng chức năng.
 và xây dựng xong móng 01 nhà đa chức năng.Hoàn thành nâng cấp 04 phòng chức năng.
+ Cụm lẻ: Đã hoàn thành nhà để xe, láng sân,san lấp mặt bằng khuôn viên của trường .</t>
  </si>
  <si>
    <t>- Trường mầm non: QH chi tiết trường; Cụm lẻ: Làm hiên, hàng rào và cổng
- Trường tiểu học: 
+ Cụm chính: Đẩy nhanh tiến độ hoàn thiện 8 phòng học,  Xây dựng xong nhà đa chức năng.</t>
  </si>
  <si>
    <t xml:space="preserve">Khu dân cư kiểu mẫu; </t>
  </si>
  <si>
    <t xml:space="preserve">Khu dân cư kiểu mẫu thôn Trung Giang </t>
  </si>
  <si>
    <t xml:space="preserve"> Hoàn thiện rạp che nắng và cổng ở nhà văn hóa thôn Trung Giang. 
Hoàn thành xong và treo 20 biển pano, áp pích ở các điểm trong thôn.
Đã xây dựng hệ thống thoát nước ở khu dân cư kiểu mẫu thôn Trung Giang được 300 m. </t>
  </si>
  <si>
    <t>Xây dựng xong phương án và dự toán, Hoàn thiện bồn để trồng cây, Làm nhà kho, nhà vệ sinh, rạp che nắng và cổng ở hội trường thôn Trung Giang. 
Hoàn thành xong và treo 20 biển pano, áp pích ở các điểm trong thôn.
Đã xây dựng hệ thống thoát nước ở khu dân cư kiểu mẫu thôn Trung Giang được 300 m. Lũy kế đến nay đã làm được hệ thống thoát nước ở khu dân cư kiểu mẫu 1600m / 2490 m.</t>
  </si>
  <si>
    <t>Tiến hành nghiệm thu đợt 1 và hoàn thành các khối lượng còn lại của KDC kiểu mẫu thôn Trung Giang</t>
  </si>
  <si>
    <t>X</t>
  </si>
  <si>
    <t>XÃ KỲ THƯ</t>
  </si>
  <si>
    <t>10/19 tiêu chí:  QH, thủy lợi, điện, chợ, nhà ở dân cư, Hộ nghèo, Tỷ lệ LĐ có việc làm thường xuyên, y tế, văn hóa, Giáo dục.</t>
  </si>
  <si>
    <r>
      <rPr>
        <sz val="12"/>
        <rFont val="Times New Roman"/>
        <family val="1"/>
      </rPr>
      <t xml:space="preserve">10/19 tiêu chí: </t>
    </r>
    <r>
      <rPr>
        <sz val="12"/>
        <rFont val="Times New Roman"/>
        <family val="1"/>
      </rPr>
      <t xml:space="preserve"> QH, thủy lợi, điện, chợ, nhà ở dân cư, Hộ nghèo, Tỷ lệ LĐ có việc làm thường xuyên, y tế, văn hóa, Giáo dục.</t>
    </r>
  </si>
  <si>
    <t>05 tiêu chí: Trường học, môi trường, Hệ thống tổ chức chính trị vững mạnh , an ninh trật tự xã hội, hình thức tổ chức SX</t>
  </si>
  <si>
    <t>Tăng 01 tiêu chí: Bưu điện</t>
  </si>
  <si>
    <t>06 tiêu chí: Trường học, môi trường, Hệ thống tổ chức chính trị vững mạnh , an ninh trật tự xã hội, hình thức tổ chức sản xuất, bưu điện</t>
  </si>
  <si>
    <t>02 tiêu chí: Bưu điện, cơ sở vật chất văn hóa</t>
  </si>
  <si>
    <t>Tăng 01 tiêu chí: Giao thông</t>
  </si>
  <si>
    <t>02 tiêu chí:  cơ sở vật chất văn hóa, giao thông</t>
  </si>
  <si>
    <t>02 tiêu chí: Giao thông, thu nhập</t>
  </si>
  <si>
    <t>01 tiêu chí: thu nhập</t>
  </si>
  <si>
    <t>1/6 thôn</t>
  </si>
  <si>
    <t>4 vườn</t>
  </si>
  <si>
    <t>XI</t>
  </si>
  <si>
    <t>XÃ QUANG LỘC</t>
  </si>
  <si>
    <t>12 tiêu chí bao gồm: Quy hoạch, Thủy lợi, Điện, Chợ nông thôn, Bưu điện, Hộ Nghèo, Tỷ lệ lao động có việc làm thường xuyên, Giáo dục, Y tế, Văn hóa, Hệ thống TCCT XH, An ninh trật tự xã hội.</t>
  </si>
  <si>
    <t xml:space="preserve">Không </t>
  </si>
  <si>
    <t>12 Tiêu chí</t>
  </si>
  <si>
    <t>7 tiêu chí: Giao thông, trường học, cơ sở
vật chất văn hóa, nhà ở dân cư, thu nhập, 
hình thức TCSX, môi trường.</t>
  </si>
  <si>
    <t>7 tiêu chí: Giao thông, trường học, cơ sởvật chất văn hóa, nhà ở dân cư, thu nhập, 
hình thức TCSX, môi trường.</t>
  </si>
  <si>
    <t>Do điều kiện thời tiết 
không thuận lợi nên
kỳ vừa qua tiến độ thực hiện chậm.</t>
  </si>
  <si>
    <t>3.344.9</t>
  </si>
  <si>
    <t xml:space="preserve">       1/9 thôn</t>
  </si>
  <si>
    <t>1/9 thôn</t>
  </si>
  <si>
    <t xml:space="preserve">        1   thôn</t>
  </si>
  <si>
    <t xml:space="preserve">5 vườn  </t>
  </si>
  <si>
    <t>Hoàn thiện hồ sơ, kiểm tra định kỳ các tiêu chí đã đạt
 chuẩn.</t>
  </si>
  <si>
    <t>QUANG LỘC</t>
  </si>
  <si>
    <t xml:space="preserve">12/19 tiêu chí bao gồm: Quy hoạch, Thủy lợi, Điện, Chợ nông thôn, Bưu điện, Hộ Nghèo, Tỷ lệ lao động có việc làm thường xuyên, Giáo dục, Y tế, Văn hóa, Hệ thống TCCT XH, An ninh trật tự xã hội </t>
  </si>
  <si>
    <t>- Cứng hóa 0.6km đường trục thôn
- hoàn thành ≥3.5km đơngf trục chính nội đồng.
- Trồng  ≥ 0.6km cây bóng mát đương trục xã.</t>
  </si>
  <si>
    <t>Hoàn thành 0 .67km đường trục chính nội đồng
hoàn thành 4 cống thoát nước trên tuyến đương trục thôn Yên Bình-Trà Dương.</t>
  </si>
  <si>
    <t>- 4/5.8km đương trục thôn
- 12,97/15.8 km đương trục chính nội đồng
- 2.6/4km đường trục xã có cây bóng mát.</t>
  </si>
  <si>
    <t>- Cứng hóa 0.6km đường trục thôn- Trồng  ≥ 0.6km cây bóng mát đương trục xã.</t>
  </si>
  <si>
    <t>- Nâng cấp 2/9 nhà văn hóa thôn.
- Xây dựng 3/9 khu thể thao thôn.
- Trồng 335m hàng rào xanh ở các nhà văn hóa thôn.</t>
  </si>
  <si>
    <t>Đổ 1000m3 đất và san lấp mặt bằng sân thể thao xã.
- Treo 28 pano tuyên truyền, lắp hệ thống loa phát thanh xã.</t>
  </si>
  <si>
    <t>- 7/9 thôn có nhà van hóa thôn
- 6/9 thôn có khu thể thao đạt chuẩn.
- Trồng được 375/1035 mét hàng rào xanh của nhà văn hóa.</t>
  </si>
  <si>
    <t>- Nâng cấp 2/9 nhà văn hóa thôn
- Tiếp tục xây dựng các khu thể thao xã,
thôn.
- Trồng 335m hàng rào xanh ở các nhà văn hóa thôn</t>
  </si>
  <si>
    <t xml:space="preserve"> 'Thành lập thêm 2 HTX.
- Hoàn chỉnh hồ sơ của các HTX, THT, DN</t>
  </si>
  <si>
    <t xml:space="preserve"> hoàn thiện hồ sơ 1 HTX Rau củ quả.</t>
  </si>
  <si>
    <t>- Xã có 3 THT, 4 HTX, 3 DN có liên
 kết</t>
  </si>
  <si>
    <t>Thành lập thêm 
1 HTX
-Bầu ban giám đốc HTX rau củ quả.
- Hoàn chỉnh hồ sơ các
doanh nghiệp.</t>
  </si>
  <si>
    <t>THƯỜNG NGA</t>
  </si>
  <si>
    <t>Quy hoạch, Bưu điện, Hộ nghèo, Hình thức tổ chức sản xuất, giáo dục, Hệ thồng Tổ chức chính trị xã hội vững mạnh, An ninh trật tự xã hội</t>
  </si>
  <si>
    <t>- Cần xây dựng 1,5km đường trục xã, trồng thêm 1,76km cây bóng mát
- Cần cứng hóa 4,96 km đường nội đồng (đã cứng hóa  được 12,54/17,5km)</t>
  </si>
  <si>
    <t>- Đổ cấp phối 4,7km đường nội đồng trên 9 thôn
- 20m rãnh thoát nước tại đường trục xã</t>
  </si>
  <si>
    <t>- Đường nội đồng đã cứng hóa được 17,24km
- 0,32km rãnh thoát nước dọc đường trục xã</t>
  </si>
  <si>
    <t>- 1,5km đường trục xã, trồng cây xanh trên tuyến đường trục xã
- 0,26km đường nội đồng
- 1,18km rãnh thoát nước tại đường trục xã</t>
  </si>
  <si>
    <t>Thuỷ lợi</t>
  </si>
  <si>
    <t>Kiên cố hóa 7,2km mương bê tông</t>
  </si>
  <si>
    <t>- xây dựng được 0,03km mương bê tông</t>
  </si>
  <si>
    <t>1,03km</t>
  </si>
  <si>
    <t>6,17km</t>
  </si>
  <si>
    <t>Di dời các cột điện vi phạm hành lang giao thông, căng lại hệ thống đường dây hạ áp, thay thế toàn bộ cột điện dây điện tại thông Bồng Sơn</t>
  </si>
  <si>
    <t>- Bổ sung, lắp mới 407 cột điện, cải tạo 1,9km lưới điện</t>
  </si>
  <si>
    <t>Trường mầm non: bổ sung thêm các đồ chơi trẻ em, nâng cấp các hạng mục sân chơi vườn cổ tích, nhà xe, công trình vệ sinh, nhà thường trực
Trường tiểu học: Xây mới 2 tầng trường tiểu học, nhà bảo vệ, nhà xe giáo viên, nhà đa chức năng ( đã triển khai đổ móng)</t>
  </si>
  <si>
    <t>-Trường mầm non:  Hoàn thành nhà để xe giáo viên</t>
  </si>
  <si>
    <t>Trường mầm non: Đã hoàn thành xong nhà thường trực, nhà để xe giáo viên
- Trường tiểu học: Đổ xong trần bê tông tầng 2, lát gạch Block sân trường 80%</t>
  </si>
  <si>
    <t>- Trường mầm non: Hoàn thiện nhã để xe giáo viên, vườn cổ tích
- Trường tiểu học: Hoàn thiện xây mới trường tiểu học, lát gạch Block sân trường</t>
  </si>
  <si>
    <t>Nâng cấp nhà văn hóa xã, bổ sung các phòng chức năng, làm bờ bao mềm, bổ sung cây xanh, các dụng cụ thể thao đơn giản tại khu thể thao xã, xây mới trụ sở 2 tầng (đã triển khai đổ móng)
Hoàn thành 1 nhà văn hóa thôn đang xây mới, nâng cấp 8 nhà văn hóa thôn còn lại, bổ sung các công trình phụ trợ (nhà xe, nhà vệ sinh, trồng cây xanh, hàng rào xanh, ), trồng cây xanh tại sân vận động, nâng cấp 5 khu thể thao thôn</t>
  </si>
  <si>
    <t>- Hoàn thiện nhà văn hóa thôn Liên Minh
- Hoàn thiện mái che nhà văn hóa thôn Trung Hòa</t>
  </si>
  <si>
    <t xml:space="preserve">- Hoàn thiện phần xây thô tầng 1 trụ sở làm việc xã.
- Hoàn thiện nhà văn hóa thôn Liên Minh
Hoàn thiện khuôn viên cho thôn chùa hội.
- Hoàn thiện mái che nhà văn hóa thôn Trung Hòa
</t>
  </si>
  <si>
    <t>Cải tạo, hoàn thiện, trồng cây xanh, hàng rào xanh 7 nhà văn hóa thôn còn lại</t>
  </si>
  <si>
    <t>Chuyển đổi mô hình quản lý chợ, bổ sung các bảng hiệu nội quy, quy chế xây dựng hệ thống thoát nước, hệ thống cấp điện nước để phục vụ kinh doanh, nâng cấp hạ tầng chợ.</t>
  </si>
  <si>
    <t>Hoàn thiện mương thoát nước, Nhà để xe, xây xong phần thô cổng chợ</t>
  </si>
  <si>
    <t>- Đã hoàn thiện nâng cấp xong hệ thống đình chợ, hệ thống hàng rào, mương thoát nước, nhà để xe, xong phần thô cổng chợ</t>
  </si>
  <si>
    <t>- Hoàn thiện hàng rào, bổ sung đầy đủ các trang thiết bị theo yêu cầu</t>
  </si>
  <si>
    <t>Nâng cấp 4 nhà</t>
  </si>
  <si>
    <t>- Nâng cấp 1 nhà theo QĐ22 (Nguyễn Sỹ Trường thôn Trung Hòa)</t>
  </si>
  <si>
    <t>Đang triển khai xây dựng mới 1 chính sách (Nguyễn Sỹ Minh thôn Tây Bắc), Nâng cấp nhà của hộ Ông Nguyễn Sỹ (Trường thôn Trung Hòa)</t>
  </si>
  <si>
    <t>còn 2 nhà</t>
  </si>
  <si>
    <t>12,53 triệu đồng/người/năm</t>
  </si>
  <si>
    <t xml:space="preserve"> thu nhập năm 2014, đạt 22,47 triệu đồng/ người/ năm.</t>
  </si>
  <si>
    <t xml:space="preserve"> Bổ sung hồ sơ các mô hình SXKD (1 MH vua)</t>
  </si>
  <si>
    <t>5 MH lớn, 4 MH vừa, 20 MH nhỏ</t>
  </si>
  <si>
    <t>Thành lập tối thiểu 1MH vừa</t>
  </si>
  <si>
    <t>Thành lập mới 2 HTX, 2THT, 1DN</t>
  </si>
  <si>
    <t>5 HTX, 6 THT, 3DN</t>
  </si>
  <si>
    <t xml:space="preserve">-Bổ sung hồ sơ DN Trại Nái Thường Nga (Cty cổ phần thức ăn Thiên Lộc, DN xăng dầu Thường Nga. </t>
  </si>
  <si>
    <t>Xây mới trạm y tế 2 tầng (đã đổ móng), bổ sung trang thiết bị khám chữa bệnh, chỉnh trang khuôn  viên vườn thuốc nam, bổ sung sổ sách theo dõi theo 10 tiêu chí</t>
  </si>
  <si>
    <t>Đã đổ xong trần tầng 1 nhà y tế, chỉnh trang vườn thuốc nam (60%)</t>
  </si>
  <si>
    <t>Hoàn thiện trạm Y tế 2 tầng, vườn thuốc nam và trang bị các trang thiết bị theo quy định</t>
  </si>
  <si>
    <t>Hoàn thiện các tiêu chí thôn văn hóa để đề xuất thẩm định 2 thôn</t>
  </si>
  <si>
    <t>- Đã hoàn thiện hồ sơ phúc tra thôn văn hóa Liên Minh trình huyện</t>
  </si>
  <si>
    <t>Đã đạt 5 thôn văn hóa</t>
  </si>
  <si>
    <t>Cần đạt tối thiểu 2 thôn</t>
  </si>
  <si>
    <t xml:space="preserve">Bổ sung danh sách các cơ sở chăn nuôi và bản cam kết bảo vệ môi trường.
Có văn bản giao cho các chi hội đoàn thể phụ trách các tuyến, thống kê đầy đủ các hộ, chỉnh trang nhà cửa, cải tạo vườn tược.
Tiếp tục đầu tư xây dựng các hạng mục nghĩa trang theo quy hoạch, hàng rào trồng cây xanh.
Xây dựng mương thoát nước, </t>
  </si>
  <si>
    <t xml:space="preserve">Trồng cây xanh trong khuôn viên nghĩa trang, làm đường 200m đi vào nghĩa trang, nâng cấp hố rác, </t>
  </si>
  <si>
    <t>XII</t>
  </si>
  <si>
    <t>XÃ THƯỜNG NGA</t>
  </si>
  <si>
    <t>7 TC: Quy hoạch, Bưu điện, Hộ nghèo, Hình thức tổ chức sản xuất, giáo dục, Hệ thồng Tổ chức chính trị xã hội vững mạnh, An ninh trật tự xã hội</t>
  </si>
  <si>
    <t>4 TC: Giao thông, Nhà ở dân cư, Hinh thức tổ chức sản xuất, Môi trường</t>
  </si>
  <si>
    <t>7 TC: Điện, Trường học, Cơ sở vật chất văn hóa, Chợ nông thôn, Thu nhập, Y tế, Văn hóa</t>
  </si>
  <si>
    <t>1 TC: Thủy lợi</t>
  </si>
  <si>
    <t>0/9</t>
  </si>
  <si>
    <t>9/9 thôn</t>
  </si>
  <si>
    <t>0/8</t>
  </si>
  <si>
    <t>0/5</t>
  </si>
  <si>
    <t>Đã chọn 4 vườn mẫu</t>
  </si>
  <si>
    <t>XIII</t>
  </si>
  <si>
    <t>XÃ THẠCH BÌNH</t>
  </si>
  <si>
    <t>7 tiêu chí: Hộ nghèo, Tỷ lệ lao động có việc làm thường xuyên, Văn hóa, Y tế, Giáo dục và Bưu điện.</t>
  </si>
  <si>
    <t>7 Tiêu chí: Quy hoạch, Điện, Trường học, Nhà ở, Hệ thống chính trị xã hội vững mạnh và An ninh trật tự xã hội, giao thông</t>
  </si>
  <si>
    <t>4 tiêu chí: Hình thức tổ chức sản xuất, Môi trường, Cơ sở vật chất văn hóa,Thu nhập</t>
  </si>
  <si>
    <t>Xã Thạch Bình</t>
  </si>
  <si>
    <t xml:space="preserve"> - Hoàn thành hồ sơ quy hoạch theo thông tư số 13 và thuyết minh bản vẽ quy hoạch điều chỉnh theo quyết định  số 2434/QĐ - UBND;   
  - Hoàn thành bản vẽ quy hoạch, hồ sơ biên bản công bố quy hoạch;
 - Hoàn thành cắm bổ sung các mốc đã mất theo quy hoạch;</t>
  </si>
  <si>
    <t>Cắm bổ sung 50 mốc quy hoạch. Hoàn thành căm 600/600 mốc quy hoạch</t>
  </si>
  <si>
    <t>Hoàn thành căm 600/600 mốc quy hoạch</t>
  </si>
  <si>
    <t xml:space="preserve"> - Hoàn thành thuyết minh, bản vẽ quy hoạch điều chỉnh, hồ sơ biên bản công bố quy hoạch;
 </t>
  </si>
  <si>
    <t>Trường 
học</t>
  </si>
  <si>
    <t xml:space="preserve"> - Trường Mầm non: Bổ sung đồ chơi cho trẻ nhất là đồ chơi ngoài trời đảm bảo quy định (cầu trượt).
 - Trường Tiểu học: tiếp tục  nâng cấp mặt bằng và hệ thống mương thoát nước. Xây dựng cảnh quan nhà trường thoáng, sạch,đẹp. Nhất là khu bãi tập thể thao. Bổ sung một phòng bảo vệ, 01 phòng ngoại ngữ, công trình vệ sinh, nhà giáo dục thể chất hoặc là nhà đa chức năng. Nâng cấp thư viện, phòng truyền thống đoàn đội.  </t>
  </si>
  <si>
    <t xml:space="preserve"> - Đang thi công nhà bảo vệ, nâng cấp vườn hoa, sân chơi trường tiểu học;
 - Đang thi công  mái che, khu sân khấu ngoài trời trường mầm non;</t>
  </si>
  <si>
    <t xml:space="preserve"> - Đang thi công nhà bảo vệ, nâng cấp 
vườn hoa, sân chơi trường tiểu học;
 - Đang thi công  mái che, khu sân khấu ngoài trời trường mầm non;</t>
  </si>
  <si>
    <t xml:space="preserve"> - Trường mầm non:Bổ sung đồ chơi ngoài trời đảm bảo quy định cầu trượt)
 - Tiếp tục nâng cấp mặt bằng, hệ thống mương thoát nước. Xây dựng cảnh quan nhà trường thoáng, sạch, đẹ. 
    Bổ sung hòng ngoại ngữ, nhà giáo dục thể chất. Nâng cấ thư viện, hòng truyenf thống đoàn đội.</t>
  </si>
  <si>
    <t>Cơ sở
 vật chất
 văn hóa</t>
  </si>
  <si>
    <t xml:space="preserve"> -Bố trí các phòng chức năng của nhà văn hóa xã.
Xây dựng khu thể thao của xã.
 - Đầu tư, nâng cấp 02 nhà văn hóa thôn Đông Nam và Tây Bắc.
Hoàn thành các công trình phụ trợ.
Xây dựng các sân thể thao.
- Trồng  hàng rào xanh tại các nhà văn hóa thôn.
</t>
  </si>
  <si>
    <t xml:space="preserve"> - Nâng cấp nhà văn hóa thôn Đông
 Nam: đã hoàn thiện sơn, </t>
  </si>
  <si>
    <t xml:space="preserve">  Đã hoàn thiện nâng cấp nhà văn
 hóa thôn Đông Nam</t>
  </si>
  <si>
    <t xml:space="preserve"> - Bố trí các phòng chức năng của nhà văn hóa xã;
 - Xây dựng khu thể thao của xã;
- Hoàn thành các công trình phụ trợ, quy hoạch, xây dựng các sân thể thao thôn:
 - Trồng hàng rào xanh tại các nhà văn hóa thôn.
 - Chỉnh trang các nhà văn hóa thôn;</t>
  </si>
  <si>
    <t>Nhà ở 
dân cư</t>
  </si>
  <si>
    <t xml:space="preserve"> - 01 hộ thuộc đối tượng theo QĐ số 22 (hộ Lê Hữu Chất - thôn Tây Bắc) và 01 đối tượng ngoài (Ngô Thị Đông - thôn Bình Lý) có nhà tạm dột nát</t>
  </si>
  <si>
    <t>Đã hoàn thiện đổ móng nhà ông Lê 
Hữu Chất và nhà bà Nguyễn Thị
 Đông</t>
  </si>
  <si>
    <t>Hoàn chỉnh xây dựng nhà ông Nguyễn Hữu Chất và nhà bà Nguyễn Thị Đông</t>
  </si>
  <si>
    <t>Hoàn thiện hồ sơ tiêu chí nhà ở theo đúng hướng dẫn của Sở XD tại CV số 982/SXD.</t>
  </si>
  <si>
    <t>Đã hoàn thiện</t>
  </si>
  <si>
    <t xml:space="preserve">Ra quân làm mương thoát bẩn ở
 thôn Bình Minh: đã đào được 200m
, đổ bê tông được 50m </t>
  </si>
  <si>
    <t xml:space="preserve">Ra quân làm mương thoát bẩn ở
 thôn Bình Minh: đã đào được 200m, đổ bê tông được 50m </t>
  </si>
  <si>
    <t>Chưa rà soát được khối lượng mương thoát bẩn cần thực hiện</t>
  </si>
  <si>
    <t xml:space="preserve"> Tỷ lệ cơ sở sản xuất - kinh doanh đạt chuẩn về môi trường</t>
  </si>
  <si>
    <t>Rà soát, hướng dẫn, triển khai ký cam kết thực hiện các thủ tục môi trường cho các cơ sở kinh doanh và các hộ chăn nuôi lớn.</t>
  </si>
  <si>
    <t>Đường làng, ngõ xóm, cảnh quan từng hộ xanh – sạch – đẹp, không có hoạt động làm suy giảm môi trường</t>
  </si>
  <si>
    <t>Bổ sung các văn bản phát động ra quân làm vệ sinh môi trường đã ban hành; trồng bổ sung cây xanh trên các tuyến đường sau khi thi công xong; định kỳ ra quân làm vệ sinh môi trường; hoàn thiện quyết định hê duyệt bãi trung chuyển rác, hồ sơ HTX môi trường</t>
  </si>
  <si>
    <t>Nghĩa trang được xây dựng theo quy hoạch được phê duyệt.</t>
  </si>
  <si>
    <t>Hoàn thiện quy chế quản lý nghĩa trang</t>
  </si>
  <si>
    <t>XIV</t>
  </si>
  <si>
    <t>XÃ PHÚ PHONG</t>
  </si>
  <si>
    <t>8 TC:  Quy hoạch, Thủy lợi, Bưu điện, Hộ nghèo, Tỷ lệ LĐ có việc làm thường xuyên, Văn hóa, Giáo dục, An ninh TTXH</t>
  </si>
  <si>
    <t>8 TC: Hình thức tổ chức sản xuất, Môi trường, Điện, Trường học, Nhà ở dân cư, Cơ sở vật chất văn hóa, Thu nhập, Hệ thống chính trị xã hội</t>
  </si>
  <si>
    <t>2 Tiêu chí: Giao thông, Y tế</t>
  </si>
  <si>
    <t>0/7 thôn</t>
  </si>
  <si>
    <t>0/8  vườn</t>
  </si>
  <si>
    <t>0/8 vườn</t>
  </si>
  <si>
    <t>XV</t>
  </si>
  <si>
    <t>XÃ PHÚC TRẠCH</t>
  </si>
  <si>
    <t>7 TC: Quy hoạch và quản lý quy hoạch, Bưu điện, Giáo dục, Tỷ lệ lao động có việc làm thường xuyên, Hộ nghèo, An ninh trật tự xã hội, Hình thức tổ chức sản xuất</t>
  </si>
  <si>
    <t xml:space="preserve">- Tiếp tục hoàn thiện, bổ cứu danh mục hồ sơ các tiêu chí đạt chuẩn </t>
  </si>
  <si>
    <t>03 tiêu chí: Giao thông, Thu nhập, Hệ thống tổ chức chính trị xã hội</t>
  </si>
  <si>
    <t>02 tiêu chí: Giao thông (2%), Thu nhập (2%)</t>
  </si>
  <si>
    <t>05 tiêu chí: Thu nhập, Giao thông, Hệ thống tổ chức chính trị xã hội, Nhà ở dân cư (85%), Thủy lợi (72%)</t>
  </si>
  <si>
    <t>- Có 02 tiêu chí (Thủy lợi, Nhà ở dan cư) kỳ trước thuộc nhóm tiêu chí từ 50% đến 70%, kỳ này tăng mức độ đạt chuẩn và thuộc vào nhóm đạt chuẩn trên 70%</t>
  </si>
  <si>
    <t xml:space="preserve">07 tiêu chí: Thủy lợi (70%), Điện, Trường học, Chợ nông thôn, Nhà ở dân cư (65%); Y tế, Văn hóa </t>
  </si>
  <si>
    <t>07 tiêu chí: Thủy lợi (2%), Điện (5%), Trường học (5%), Chợ nông thôn (2%), Y tế (5%),  Nhà ở dân cư (20%), Văn hóa (5%)</t>
  </si>
  <si>
    <t>07 tiêu chí: Thủy lợi, Điện, Trường học, Văn hóa, Y tế, Chợ nông thôn; Cơ sở vật chất văn hóa (55%); Môi trường (50%)</t>
  </si>
  <si>
    <t>- Có 02 tiêu chí (Cơ sở vật chất văn hóa, Môi trường) kỳ trước thuộc nhóm tiêu chí dưới 50%, kỳ này tăng thêm % đạt chuẩn thuộc vào nhóm tiêu chí đạt chuẩn từ 50% đến 70%</t>
  </si>
  <si>
    <t>02 tiêu chí: Cơ sở vật chất văn hóa (45%), Môi trường (45%)</t>
  </si>
  <si>
    <t>02 tiêu chí: Cơ sở vật chất văn hóa (10%), Môi trường (5%)</t>
  </si>
  <si>
    <t xml:space="preserve">1/11 thôn đã lập phương án dự toán đang trình phê duyêt; </t>
  </si>
  <si>
    <t>Đã được các phòng, ban chuyên môn góp ý phương án dự toán thôn mẫu (thôn 2)</t>
  </si>
  <si>
    <t>1/11 thôn đã lập phương án dự toán đang trình phê duyệt;</t>
  </si>
  <si>
    <t>10/11 thôn còn lại chưa lập phương án dự toán</t>
  </si>
  <si>
    <t>1/11 thôn</t>
  </si>
  <si>
    <t>0/11 thôn</t>
  </si>
  <si>
    <t xml:space="preserve">Đã triển khai thực hiện tại thôn mẫu (thôn 2) </t>
  </si>
  <si>
    <t>Thôn mẫu (thôn 2) đạt 5/10 tiêu chí theo quy định</t>
  </si>
  <si>
    <t xml:space="preserve">10/11 thôn còn lại, mỗi thôn đạt  3/5 tiêu chí </t>
  </si>
  <si>
    <t>Cần chọn thêm 05 vườn mẫu tiến hành lập phương án dự toán đảm bảo số lượng vườn theo quy định</t>
  </si>
  <si>
    <t>Triển khai 5/5 vườn tuy nhiên khối lượng thực hiện mỗi vườn 55%</t>
  </si>
  <si>
    <t>Mỗi vườn thực hiện được 55% khối lượng theo phương án dự toán được duyệt</t>
  </si>
  <si>
    <t>Triển khai hồ sơ chuẩn bị đấu thầu xây trụ sở xã</t>
  </si>
  <si>
    <t>XVI</t>
  </si>
  <si>
    <t>XÃ ÂN PHÚ</t>
  </si>
  <si>
    <t>Gồm 11 TC Quy hoạch; Thủy lợi, Điện, Bưu Điện; trường học, Giáo dục; Tỉ lệ lao động có việc làm thường xuyên; hộ nghèo, Y tế; Văn hóa; An ninh trật tự xã hội</t>
  </si>
  <si>
    <t xml:space="preserve"> Gồm 4 TC:  TC giao thông; nhà ở dân cư; hình thức TCSX; hệ thống chính trị</t>
  </si>
  <si>
    <t>01 TC đó là hình thức TXSX (thành lập được 01 HTX môi trường; 01 THT trồng cây ăn quả</t>
  </si>
  <si>
    <t>Số Tiêu chí đạt chuẩn từ 50% đến 85% so với mức độ đạt chuẩn</t>
  </si>
  <si>
    <t>Gồm 3 tiêu chí:  TC cơ sở VCVH; TC thu nhập; TC môi trường</t>
  </si>
  <si>
    <t>01 TC Cơ sơ VCVH (XD nhà văn hóa xã; XD 03 phòng chức năng; láng nền sân hội quán thôn 1 và 5</t>
  </si>
  <si>
    <t>gồm 3 tiêu chí: TC cơ sở VCVH; TC thu nhập; TC môi trường</t>
  </si>
  <si>
    <t>Không có</t>
  </si>
  <si>
    <t>2,095,444/4,106,000 triệu đồng</t>
  </si>
  <si>
    <t>1,695,444</t>
  </si>
  <si>
    <t>1,695,445</t>
  </si>
  <si>
    <t xml:space="preserve"> +</t>
  </si>
  <si>
    <t>Phát triển sản xuất</t>
  </si>
  <si>
    <t>Đang trình huyện phê duyệt</t>
  </si>
  <si>
    <t>Đã hoàn thiện phương án; dự toán đang trình huyện phê duyệt</t>
  </si>
  <si>
    <t>Thực hiện tại thôn 4</t>
  </si>
  <si>
    <t>Đạt 45% so với phương án, dự toán</t>
  </si>
  <si>
    <t>Phương án dự toán đã được huyện phê duyệt (5 vườn)</t>
  </si>
  <si>
    <t>xã đã chọn thêm 5 vườn</t>
  </si>
  <si>
    <t>Đã triển khai thực hiện 5 vườn</t>
  </si>
  <si>
    <t>Mức độ hoàn thành 5 vườn mới đạt 40% so với phương án, dự toán</t>
  </si>
  <si>
    <t>Đã hoàn thiện lò đốt rác;  nâng cấp sơn ve; lát gạch phòng sản trạm y tế</t>
  </si>
  <si>
    <t>XVII</t>
  </si>
  <si>
    <t>XÃ ĐỨC LĨNH</t>
  </si>
  <si>
    <t>9 tiêu chí: Quy hoạch, Thuỷ Lợi, Bưu điện, Hình thức TCSX, Tỷ lệ lao động có VLTX, Giáo dục, Y tế, Văn hoá, An ninh trật tự</t>
  </si>
  <si>
    <t xml:space="preserve">9 tiêu chí: Giao thông, Điện, Trường, CSVCVH, Nhà ở dân cư, Thu nhập, Hộ nghèo, Môi trường, Hệ thống chính trị xã hội. </t>
  </si>
  <si>
    <t>2.458.000.000đ/ 3.466.000.000đ</t>
  </si>
  <si>
    <t>544.000.000đ/ 822.000.000đ</t>
  </si>
  <si>
    <t>10/10 thôn</t>
  </si>
  <si>
    <t>9 vườn</t>
  </si>
  <si>
    <t>XVIII</t>
  </si>
  <si>
    <t>XÃ ÍCH HẬU</t>
  </si>
  <si>
    <t>11/19 Tiêu chí, gồm:  Quy hoạch, Thủy lợi; Điện; Bưu điện; Hộ nghèo; Tỷ lệ lao động có việc làm thường xuyên; Giáo dục; Văn hóa; Y tế; An ninh trật, tự xã hội.</t>
  </si>
  <si>
    <t>11/19 Tiêu chí, gồm:  Quy hoạch, Thủy lợi; Điện; Bưu điện; Chợ nông thôn; Nhà ở dân cư, Hộ nghèo; Tỷ lệ lao động có việc làm thường xuyên; Giáo dục; Văn hóa; Y tế; An ninh trật, tự xã hội.</t>
  </si>
  <si>
    <t>05 tiêu chí: Giao thông, Cơ sở vật chất văn hoá, Hình thức tổ chức sản xuất, Nhà ở dân cư, Hệ thống chính trị xã hội vững mạnh</t>
  </si>
  <si>
    <t>05 tiêu chí: Giao thông 90%, Cơ sở vật chất văn hoá 92%, Hình thức tổ chức sản xuất 90%, Nhà ở dân cư 95%, Hệ thống chính trị xã hội vững mạnh 86%.</t>
  </si>
  <si>
    <t>02 tiêu chí: Thu nhập, Môi trường</t>
  </si>
  <si>
    <t>03 tiêu chí: Trường học 50%, Thu nhập 65%, Môi trường 60%.</t>
  </si>
  <si>
    <t>01 Tiêu chí: Trường học</t>
  </si>
  <si>
    <r>
      <t>Trường học</t>
    </r>
    <r>
      <rPr>
        <i/>
        <sz val="12"/>
        <rFont val="Times New Roman"/>
        <family val="1"/>
      </rPr>
      <t xml:space="preserve"> (chi tiết xem biểu 2)</t>
    </r>
  </si>
  <si>
    <t>0 Tiêu chí</t>
  </si>
  <si>
    <t>5 thôn</t>
  </si>
  <si>
    <t>31-42%</t>
  </si>
  <si>
    <t>1-2%</t>
  </si>
  <si>
    <t>32-44%</t>
  </si>
  <si>
    <t>3/5 vườn</t>
  </si>
  <si>
    <t>1/5 vườn</t>
  </si>
  <si>
    <t>4/5 vườn</t>
  </si>
  <si>
    <t>30-40</t>
  </si>
  <si>
    <t>XIX</t>
  </si>
  <si>
    <t>XÃ ĐỨC LẠNG</t>
  </si>
  <si>
    <t>12 Tiêu chí: : Quy hoạch; Thuỷ lợi; Điện; Bưu điện; Trường học; Nhà ở dân cư; Hộ nghèo; Tỷ lệ lao động có việc làm thường xuyên; Giáo dục; Y tế; Văn hoá; An ninh trật tự xã hội</t>
  </si>
  <si>
    <t xml:space="preserve">0 Tiêu chí: </t>
  </si>
  <si>
    <t>6 Tiêu chí: Giao thông; Cơ sở vật chất văn hoá; Thu nhập; Hình thức TCSX; Môi trường; Hệ thống TC CT,XH</t>
  </si>
  <si>
    <t xml:space="preserve">        1/6 thôn</t>
  </si>
  <si>
    <t xml:space="preserve">       6/6 thôn</t>
  </si>
  <si>
    <t>2 thôn</t>
  </si>
  <si>
    <t>6/6 thôn</t>
  </si>
  <si>
    <t>Năm 2014 đã chọn và thực hiện 5 vườn, năm 2015 chưa tiến hành chọn vườn mẫu</t>
  </si>
  <si>
    <t>Năm 2014</t>
  </si>
  <si>
    <t>XX</t>
  </si>
  <si>
    <t>XÃ TRUNG LỄ</t>
  </si>
  <si>
    <t>10 TC: Quy hoạch, Thủy lợi, Điện, Bưu điện, Nhà ở dân cư, Hộ nghèo, Tỷ lệ lao động có việc làm thường xuyên, Giáo dục, Y tế, An ninh trật tự</t>
  </si>
  <si>
    <t>5 TC: Giao thông, Cơ sở VC VH, Thu nhập, Hình thức tổ chức sx, Hệ thống tổ chức chính trị XH</t>
  </si>
  <si>
    <t>3 TC: Giao thông, Cơ sở vật chất VH, Thu nhập</t>
  </si>
  <si>
    <t>3 TC: Trường học, văn hóa, môi trường</t>
  </si>
  <si>
    <t>1 TC: Trường học</t>
  </si>
  <si>
    <t>1668/4063</t>
  </si>
  <si>
    <t>2289/4063</t>
  </si>
  <si>
    <t>1600/3281</t>
  </si>
  <si>
    <t>1987,365/3281</t>
  </si>
  <si>
    <t>98/782</t>
  </si>
  <si>
    <t>203/782</t>
  </si>
  <si>
    <t>Chưa phê duyệt</t>
  </si>
  <si>
    <t>5/5</t>
  </si>
  <si>
    <t>Xóa vườn tạp, chỉnh trang nhà cửa 30 nhà, 4 nhà xây dựng hàng rào cọc bê tông và lưới B40</t>
  </si>
  <si>
    <t>Đã phê duyệt 
năm2014</t>
  </si>
  <si>
    <t>XXI</t>
  </si>
  <si>
    <t>XÃ XUÂN THÀNH</t>
  </si>
  <si>
    <t>10 Tiêu chí: (Quy hoạch, Điện, Trường học, Bưu điện, Hộ nghèo, Tỷ lệ lao động có việc làm thường xuyên, Giáo dục, Y tế, Hệ thống chính trị xã hội, ANTT - XH ).</t>
  </si>
  <si>
    <t>05 Tiêu chí: (Quy hoạch,  Trường học, Hộ nghèo, Tỷ lệ lao động có việc làm thường xuyên, Giáo dục).</t>
  </si>
  <si>
    <t>07 Tiêu chí: (Giao thông, Nhà ở dân cư, Thu nhập, Hình thức tổ chức sản xuất, Khu dân cư kiểu mẫu, Môi trường, Cơ sở vật chất văn hóa).</t>
  </si>
  <si>
    <t>06 Tiêu chí: (Giao thông, Nhà ở dân cư, Thu nhập, Khu dân cư kiểu mẫu, Môi trường, Cơ sở vật chất văn hóa).</t>
  </si>
  <si>
    <t>03 Tiêu chí: (Thủy lợi, Chợ nông thôn, Văn hóa).</t>
  </si>
  <si>
    <t>01 Tiêu chí Thủy lợi</t>
  </si>
  <si>
    <t>03 Tiêu chí: (Thủy lợi,  Chợ nông thôn, Văn hóa).</t>
  </si>
  <si>
    <t xml:space="preserve">0  tiêu chí: </t>
  </si>
  <si>
    <t>2.977.000.000đ (hai tỷ chín trăm bảy bảy triệu đồng)</t>
  </si>
  <si>
    <t>2.330.000.000đ (hai tỷ ba trăm ba mươi triệu đồng)</t>
  </si>
  <si>
    <t>646.830.000đ (sau trăm bốn sáu triệu tám trăm ba mươi ngàn đồng).</t>
  </si>
  <si>
    <t xml:space="preserve">       1/10 thôn</t>
  </si>
  <si>
    <t xml:space="preserve">        1 thôn (thôn Thành Tiến)</t>
  </si>
  <si>
    <t>XXII</t>
  </si>
  <si>
    <t xml:space="preserve"> Xã Xuân Phổ</t>
  </si>
  <si>
    <t>Số Tiêu chí đạt chuẩn:</t>
  </si>
  <si>
    <t xml:space="preserve">9 TC: Quy hoạch; Bưu điện; Giáo dục; Văn hóa; An ninh trật tự xã hội; Tỷ lệ lao động có việc làm thường xuyên; Hệ thống chính trị xã hội;  Nhà ở dân cư; Hình thức tổ chức sản xuất. </t>
  </si>
  <si>
    <t>10 TC: Quy hoạch; Bưu điện; Giáo dục; Văn hóa; An ninh trật tự xã hội; Tỷ lệ lao động có việc làm thường xuyên; Hệ thống chính trị xã hội; Nhà ở dân cư; Hình thức tổ chức sản xuất. Hộ nghèo.</t>
  </si>
  <si>
    <t>Số Tiêu chí đạt chuẩn trên 70% so với mức độ đạt chuẩn:</t>
  </si>
  <si>
    <t>7 TC: Giao thông; Thủy lợi; Trường học; Thu nhập; Điện;  Cơ sở vật chất văn hóa; Môi trường; Hộ Nghèo</t>
  </si>
  <si>
    <t xml:space="preserve">7 TC: Giao thông; Thủy lợi; Điện; Cơ sở vật chất văn hóa;  Điện;  Môi trường </t>
  </si>
  <si>
    <t>7 TC: Thu nhập đạt 80%; Giao thông đạt 72%; Thủy lợi đạt 90%; Điện đạt 94%; Trường học đạt 88%; Cơ sở vật chất văn hóa 81%; Môi trường đạt 75%</t>
  </si>
  <si>
    <t>Số Tiêu chí đạt chuẩn từ 50% đến 70% so với mức độ đạt chuẩn:</t>
  </si>
  <si>
    <t>2 TC: Môi trường Y tế</t>
  </si>
  <si>
    <t xml:space="preserve"> 1 TC: Y tế; </t>
  </si>
  <si>
    <t>1 TC: Y tế đạt 67%;</t>
  </si>
  <si>
    <t>Số Tiêu chí đạt chuẩn dưới 50% so với mức độ đạt chuẩn:</t>
  </si>
  <si>
    <t xml:space="preserve">          1/9 thôn</t>
  </si>
  <si>
    <t>1 thôn</t>
  </si>
  <si>
    <t xml:space="preserve">        1/9 thôn</t>
  </si>
  <si>
    <t>XXIII</t>
  </si>
  <si>
    <t>XÃ SƠN BẰNG</t>
  </si>
  <si>
    <t>12 TC: Thủy lợi, điện, Trường học; hộ nghèo, Bưu điện, Văn hóa, Tỷ lệ lao động có việc làm thường xuyên, Giáo dục, Y tế, hệ thống tổ chức chính trị xã hội, An ninh trật tự xã hội , Nhà ở dân cư.</t>
  </si>
  <si>
    <t>03 TC Quy hoạch, Hình thức tổ chức sản xuất, Cơ sở vật chất văn hóa,</t>
  </si>
  <si>
    <t>3 TC Quy hoạch, Hình thức tổ chức sản xuất, Cơ sở vật chất văn hóa,</t>
  </si>
  <si>
    <t>Do điều kiện thời tiết không thuận lợi nên
kỳ vừa qua tiến độ thực hiện chậm.</t>
  </si>
  <si>
    <t>03 TC: Giao thông,  Thu nhập,  Khu dân cư kiểu mẫu</t>
  </si>
  <si>
    <t>3TC: Giao thông,  Thu nhập,  Khu dân cư kiểu mẫu</t>
  </si>
  <si>
    <t>01 TC Môi trường,</t>
  </si>
  <si>
    <t>01 TC Môi trường</t>
  </si>
  <si>
    <t>2.914,012/3.281</t>
  </si>
  <si>
    <t>460,865/506</t>
  </si>
  <si>
    <t>88,81</t>
  </si>
  <si>
    <t>91,0</t>
  </si>
  <si>
    <t xml:space="preserve">  1/9 thôn</t>
  </si>
  <si>
    <t>XXIV</t>
  </si>
  <si>
    <t>XÃ THÁI YÊN</t>
  </si>
  <si>
    <t>10 tiêu chí: Quy hoạch, Giao thông, Thủy lợi, Điện, Bưu điện, Hộ nghèo, Tỷ lệ lao động CVLTX, Giáo dục, Văn hóa, An ninh TTXH</t>
  </si>
  <si>
    <t xml:space="preserve"> - Tổ chức khai giảng lớp chăn nuôi bò có 35 học viên tham gia</t>
  </si>
  <si>
    <t>5 tiêu chí: Chợ, Nhà ở dân cư, Thu nhập, Hình thức TCSX, Hệ thống chính trị.</t>
  </si>
  <si>
    <t>Chi tiết ở biểu 2</t>
  </si>
  <si>
    <t>2 tiêu chí: Y tế, Môi trường</t>
  </si>
  <si>
    <t>2 tiêu chí: Trường học, cơ sở vật chất văn hóa</t>
  </si>
  <si>
    <t>Thôn mẫu để đạt chuẩn 10
 tiêu chí</t>
  </si>
  <si>
    <t>80% so với phương án, dự toán</t>
  </si>
  <si>
    <t>Khu dân cư mẫu thôn Bình Hà: Hoàn thiện NVH, làm hàng rào bao quang NVH 450m, làm cổng NVH, trồng cây xanh tại NVH, giải tỏa hàng lang 3 tuyến đường trục chính, làm mương thoát nước 210m, nâng cấp giếng, làm nhà xe, làm sân bóng chuyền, xây 145m bờ rào xanh, 10 bồn hoa, 8 chậu cảnh, làm 2 tuyến diện chiếu sáng 280m, mua tủ sách, xây nhà vệ sinh, làm sân bóng chuyền</t>
  </si>
  <si>
    <t>20% so với phương án dự toán</t>
  </si>
  <si>
    <t>4/5 thôn còn lại tổ chức rà soát các nội dung theo 10 tiêu chí</t>
  </si>
  <si>
    <t>4/5 thôn còn lại tổ chức rà soát các nội dung theo 10 tiêu chí, triển khai xây NVH thôn, làm hệ thống điện chiếu sáng</t>
  </si>
  <si>
    <t>XXV</t>
  </si>
  <si>
    <t>XÃ SƠN PHÚ</t>
  </si>
  <si>
    <t>10 TC: Quy hoạch, Thủy lợi, Điện, Trường học, Bưu điện, Hộ nghèo, Tỷ lệ lao động có việc làm thường xuyên, Giáo dục, Y tế, An ninh trật tự xã hội.</t>
  </si>
  <si>
    <t>1 (Hình thức tổ chức sản xuất)</t>
  </si>
  <si>
    <t>11 TC: Quy hoạch, Thủy lợi, Điện, Trường học, Bưu điện, Hộ nghèo, Tỷ lệ lao động có việc làm thường xuyên, Giáo dục, Y tế, An ninh trật tự xã hội. Hình thức tổ chức sản xuất</t>
  </si>
  <si>
    <t>4 TC: Nhà ở, Thu nhập, Hệ thống chính trị, Hình thức tổ chức sản xuất</t>
  </si>
  <si>
    <t xml:space="preserve"> -</t>
  </si>
  <si>
    <t>3 TC: Nhà ở, Thu nhập, Hệ thống chính trị.</t>
  </si>
  <si>
    <t>4 TC: Giao thông; Cơ sở vật chất văn hóa, văn hóa, Môi trường</t>
  </si>
  <si>
    <t xml:space="preserve"> 1/8</t>
  </si>
  <si>
    <t xml:space="preserve"> 8/9</t>
  </si>
  <si>
    <t xml:space="preserve"> 1/9</t>
  </si>
  <si>
    <t xml:space="preserve"> 9/9</t>
  </si>
  <si>
    <t>XXVI</t>
  </si>
  <si>
    <t>XÃ SƠN TÂY</t>
  </si>
  <si>
    <t>12 TC: Quy hoạch, Điện, Thủy lợi, Trường học, Bưu điện, Nhà ở dân cư, Hộ nghèo, Tỷ lệ lao động có việc làm thường xuyên, Hình thức tổ chức sản xuất, Giáo dục, Y tế và ANTTXH</t>
  </si>
  <si>
    <t>Không.</t>
  </si>
  <si>
    <t>- 02 TC:  Môi trường, HTTCCT</t>
  </si>
  <si>
    <t>-02 TC: ANTT, Văn hóa.</t>
  </si>
  <si>
    <t>-03 TC: Chợ, Giao thông, CSVCVH.</t>
  </si>
  <si>
    <t>- Đang triển khai đổ hết số cột trụ còn lại của nhà văn hóa xã đồng thời kết hợp xây tường bao nhà văn hóa; xây gach hệ thống mương thoát của svđ xã.
- Vận động nhân dân hiến đất để xây dựng đường chuẩn NTM ở thôn mẫu.</t>
  </si>
  <si>
    <t>4/14 thôn</t>
  </si>
  <si>
    <t>4 thôn</t>
  </si>
  <si>
    <t>3 thôn</t>
  </si>
  <si>
    <t>3/14 thôn</t>
  </si>
  <si>
    <t>08/08</t>
  </si>
  <si>
    <t>07/08</t>
  </si>
  <si>
    <t>Phú Phong</t>
  </si>
  <si>
    <t>Làm mới 4,76 Km đường trục chính xã
Lắp đặt biển báo giao thông (Thôn 1: 2 biển, thôn: 2 biển, thôn 3: 2 biển, thôn 4: 3 biển, thôn 5: 2 biển, thôn 6: 2 biển, thôn 7: 1 biển, từ đường HCM vào xã: 2 biển)</t>
  </si>
  <si>
    <t>- Đã có thông báo mời thầu công trình duy tu đường trục chính xã 3,96Km
- Duy tu đường trục chính xã từ Cổng chui đến sân bóng xóm 7 (600m): Đã giải phóng mặt bằng</t>
  </si>
  <si>
    <t>- Tiếp tục làm 4,76 Km đường trục chính xã
- Lắp đặt biển báo giao thông (16 Biển)</t>
  </si>
  <si>
    <t>Nâng cấp, mở rộng đường trục thôn để đạt chuẩn (400m): Từ Ngã ba đường Hà quan đến cửa Ông Bình X5, Từ đường trục chính đến trường Mầm non</t>
  </si>
  <si>
    <t xml:space="preserve"> Lũy kế từ đầu năm: Nâng cấp, mở rộng 300 Km đường trục thôn (Có hồ sơ nghiệm thu bàn giao đưa vào sử dụng)
</t>
  </si>
  <si>
    <t>Nâng cấp, mở rộng đường trục thôn để đạt chuẩn (100m): Từ đường trục chính đến trường Mầm non</t>
  </si>
  <si>
    <t xml:space="preserve">Cứng hóa đạt chuẩn đường giao thông nội đồng
- Thôn 1 đổ đá trục đường vườn Phở từ ruộng anh Hiền đến ruộng bà Cát
- Thôn 2 đổ đá mở rộng 02 tuyến gồm:
+ Tuyến 1 từ ruộng ông Trúc đến bãi chăn nuôi
+ Tuyến 2 từ cửa ông Tạo đến bờ sông
- Thôn 3 đổ đá mở rộng 02 tuyến gồm:
+ Tuyến 1 từ cửa ông Chinh đến ruộng anh Hùng x1
- Thôn 4 đổ đá mở rộng 02 gồm:
+ Tuyến 1 từ đường bê tông ruộng anh Ái đến ruộng anh Châu
+ Tuyến 2 từ ruộng anh Ái ra sông Tiêm
- Thôn 5 đổ đá mở rộng 02 gồm:
- Tuyến 2 từ sân bóng đến ruông anh Trí
+ Thôn 6 đổ đá mở rộng 02 gồm:
- Tuyến 2 từ cổng chui đến đường sắt
+ Thôn 7: từ đường liên xã ra đượng cây mít
</t>
  </si>
  <si>
    <t>Đào 1,25 Km rãnh thoát nước đường trục chính xã; trục thôn, xóm</t>
  </si>
  <si>
    <t>Hoàn thành 400 m mương thoát nước tại thôn 3 (Đang làm hồ sơ nghiệm thu)</t>
  </si>
  <si>
    <t>Đào 0,85 Km rãnh thoát nước đường trục chính xã; trục thôn, xóm</t>
  </si>
  <si>
    <t>Trồng cây bóng mát 2 bên đường trục chính</t>
  </si>
  <si>
    <t>Ký hợp đồng với Công ty Tân Thành - Phong Phúc Trạch mua 600 cây trồng đường trục chính và khuôn viên sân thể thao (Chờ thời tiết thuận lợi để trồng)</t>
  </si>
  <si>
    <t>- Tổ chức phát quang hành lang lưới điện
- Thay thế dây sau công tơ của 158 hộ chưa đảm bảo
- Thay thế 106 cột không đảm bảo, 5160 m đường dây điện</t>
  </si>
  <si>
    <t xml:space="preserve">- Tuyên truyền hộ dân thay dây sau công tơ không đảm bảo
- 83/151 hộ tại thôn 5, 6, 7 đã thay thế dây sau công tơ đạt chuẩn
</t>
  </si>
  <si>
    <t>- Hoàn thành sẻ phát hành lang lưới điện (18 Km)
- Làm việc với 158 hộ tại 7/7 thôn để tiến hành thay thế dây sau công tơ không đảm bảo
- 90/ 158 hộ đã thay thế dây sau công tơ đạt chuẩn
- Tuyên truyền cho 68/ 158 hộ tại 7/7 thôn để tiến hành thay thế dây sau công tơ không đảm bảo
- Điện lực Hương khê đã rà soát 106 cột và 5160 m đường dây không đảm bảo cần thay thế (Chưa thay thế cột và đường dây điện, dự án của Điện lực HK, kế hoạch đến tháng 11 xong)</t>
  </si>
  <si>
    <t>- Thay thế dây sau công tơ của 68/ 158 hộ chưa đảm bảo
- Thay thế 106 cột không đảm bảo, 5160 m đường dây điện (Do Điện lực Hương Khê thực hiện, kế hoạch đến tháng 11 xong)</t>
  </si>
  <si>
    <t>Trường MN:
- Cấp giấy chứng nhận quyền sử dụng đất cho trường Mầm non và làm quy hoạch chi tiết
- Hoàn thiện nhà thường trực bảo vệ 
- Láng sân chơi giao thông và đường từ cổng vào sân trường
- Hoàn thiện phòng nhân viên, nhà vệ sinh giáo viên
- Mua đồ chơi và bàn ghế phục vụ hoc tập
Trường TH:
- Hoàn thiện nhà thường trực bảo vệ và nhà giáo dục thể chất trường TH
- Nâng cấp nhà vệ sinh, nhà xe giáo viên
- Sữa chữa nhà cấp 4</t>
  </si>
  <si>
    <t xml:space="preserve">Trường MN:
- Nhà thường trực bảo vệ đang quyét sơn
- Phòng nhân viên, nhà vệ sinh giáo viên: Xong phần thô, đang hoàn thiện
</t>
  </si>
  <si>
    <t xml:space="preserve">Trường Mầm non:
- Đã xây dựng hồ sơ cấp giấy quyền sử dụng đất trường Mầm Non nộp lên UBND huyện, trình UBND tỉnh phê duyệt.
Trường MN:
- Nhà thường trực bảo vệ đang quyét sơn
- Phòng nhân viên, nhà vệ sinh giáo viên: xong phần thô
Trường TH:
- Hoàn thành nhà thường trực bảo vệ
- Hoàn thành nhà giáo dục thể chất
</t>
  </si>
  <si>
    <t>Trường MN:
- Cấp giấy chứng nhận quyền sử dụng đất cho trường Mầm non và làm quy hoạch chi tiết
- Hoàn thiện nhà thường trực bảo vệ 
- Láng sân chơi giao thông và đường từ cổng vào sân trường
- Hoàn thiện phòng nhân viên, nhà vệ sinh giáo viên
- Mua đồ chơi và bàn ghế phục vụ hoc tập
Trường TH:
- Nâng cấp nhà vệ sinh, nhà xe giáo viên
- Sữa chữa nhà cấp 4</t>
  </si>
  <si>
    <t xml:space="preserve">- Xây mới nhà văn hóa cộng đồng xã
- Nâng cấp, xây mương thoát, trồng cây cảnh, cầu môn khu thể thao xã
- Hoàn thiện nhà văn hóa thôn 1 và thôn 7
- Công trình phụ trợ trung tâm văn hóa, thể thao xã (Nhà để xe, Khu vệ sinh, Vườn hoa)
- Mua sắm trang thiết bị nhà VH xã
- Phủ cây xanh hàng rào 4 nhà văn hóa thôn
- Chỉnh trang khuôn viên tại Nhà văn hóa (thôn 1,2,4,5,6,7) và khu thể thao 7 thôn
</t>
  </si>
  <si>
    <t>- Nhà văn hóa cộng đồng xã đã xây xong phần móng
- Nhà VH thôn 1: Đang hoàn thiện
- Nhà VH thôn 7: Xong phần thô, đang hoàn thiện
- Trồng cây xanh khuôn viên  4 Nhà văn hóa (thôn 2, 4, 5, 6)</t>
  </si>
  <si>
    <t>- Nhà văn hóa xã cộng đồng đã xây xong phần móng
- Nâng cấp, xây mương thoát nước, trồng cây cảnh, cầu môn khu thể thao xã
- Nhà VH thôn 1: Đang hoàn thiện
- Nhà VH thôn 7: Xong phần thô, đang hoàn thiện
- Nhà VH thôn 4: vôi ve nhà VH và tường rào, dọn vệ sinh khuôn viên NVH, trồng cây xanh phủ tường rào
- Nhà VH thôn 5: vôi ve NVH, dọn vệ sinh khuôn viên NVH
- Nhà VH thôn 6: Vệ sinh khuôn viên, vôi ve NVH
- Mua sắm thiết bị (ghế, tủ sách) NVH thôn: 2,4,5,6 
- Đang may phong màn sân khấu NVH thôn: 1,2,5,6,7
- Trồng cây xanh khuôn viên các 4 Nhà văn hóa (thôn 2, 4, 5, 6)</t>
  </si>
  <si>
    <t xml:space="preserve">- Tiếp tục xây dựng nhà văn hóa cộng đồng xã
- Hoàn thiện nhà văn hóa thôn 1 và thôn 7
- Công trình phụ trợ trung tâm văn hóa, thể thao xã (Nhà để xe, Khu vệ sinh, Vườn hoa)
- Mua sắm trang thiết bị nhà VH xã
- Lắp đặt phông màn sân khấu thôn 1,2,5,6,7
</t>
  </si>
  <si>
    <t>- Hoàn thành nâng cấp - cải tạo 11 nhà chưa đảm bảo trên địa bàn (4 nhà thuộc hộ nghèo, 7 nhà thuộc các đối tượng khác)
- Vận động các hộ chỉnh trang nhà ở chưa đạt</t>
  </si>
  <si>
    <t>- Hoàn thành thêm 2/7 nhà thuộc các đối tượng khác:
+ Nguyễn Xuân Kiên (Thôn 4)
+ Phan Thị Chương (Thôn 6) 
- Có 2 nhà đã ký cam kết làm: 
+ Lê Đình Tâm (Thôn 2)
+ Phan Thị Minh (Thôn 5)</t>
  </si>
  <si>
    <t>- Hoàn thành hồ sơ các nhà thuộc hộ nghèo để vận động các hộ nâng cấp, cải tạo nhà theo tiêu chuẩn của BXD
- 7 nhà thuộc các đối tượng khác huyện và xã đã xuống vận động từng hộ nâng cấp, cải tạo nhà
-  Hoàn thành thêm 2/7 nhà thuộc các đối tượng khác:
+ Nguyễn Xuân Kiên (Thôn 4)
+ Phan Thị Chương (Thôn 6) 
- Có 2 nhà đã ký cam kết làm: 
+ Lê Đình Tâm (Thôn 2)
+ Phan Thị Minh (Thôn 5)
- Hoàn thành 4 nhà hộ nghèo: 
+ Nguyễn Thị Dị (Thôn 2)
+ Phan Văn Liêm (Thôn 5)
+ Nguyễn Thị Hiên (Thôn 2)
+ Trương Thị Liên (Thôn 5) 
- Tuyên truyền vận động các hộ sắp xếp nhà cửa, khuôn viên và các công trình phụ trợ đảm bảo đạt chuẩn
- Các hộ đã chỉnh trang nhà ở gọn gàng, ngăn nắp.</t>
  </si>
  <si>
    <t xml:space="preserve"> Hoàn thành nâng cấp - cải tạo 5 nhà thuộc các đối tượng khác chưa đảm bảo trên địa bàn</t>
  </si>
  <si>
    <t>- Cần phấn đấu tăng thu nhập bình quân đầu người/năm thêm 10.14 triệu đồng/người để đạt 35 triệu. Điều tra tính toán chỉ tiêu thu nhập bình quân đầu người năm 2015
- Điều tra đánh giá mô hình, thành lập thêm 01 mô hình lớn và có 30% hộ dân SXKD có liên kết</t>
  </si>
  <si>
    <t>- Tuyên truyền người dân xây dựng mô hình phát triển sản xuất
- Mô hình lớn (chăn nuôi lợn) Ông Toàn tại Thôn 5 huyện đang thẩm định Tiêu chí Môi trường, hộ có cam kết dùng các chế phẩm sinh học Hatimic và Balasa N01 để đạt tiêu chí Môi trường.</t>
  </si>
  <si>
    <t>- Hoàn thiện hồ sơ tính thu nhập BQ năm 2014.
- Thành lập BCĐ tính thu nhập BQ năm 2015.
- Triển khai rà soát tất cả các tổ chức, doanh nghiệp, hộ gia đình kê khai chính xác, đầy đủ thu nhập năm 2015
-  Đã có 2 mô hình lớn, 5 mô hình vừa, 15 mô hình nhỏ</t>
  </si>
  <si>
    <t>- Điều tra tính toán chỉ tiêu thu nhập bình quân đầu người năm 2015 
 -Thành lập thêm 01 mô hình lớn và có 30% hộ dân SXKD có liên kết</t>
  </si>
  <si>
    <t>- HTX chăn nuôi hươu, HTX Môi trường, HTX tiểu thủ công nghiệp Sơn Hà: Mở tài khoản NH, khắc con dấu. 
- Kiện toàn lại HTX Sông Tiêm theo luật 2012:
+ Xây dựng hồ sơ kiện toàn, củng cố HTX, bao gồm: Điều lệ, Phương án SXKD và các hồ sơ liên quan khác;  Tổ chức Đại hội củng cố, kiện toàn HTX
- Hoàn thiện hồ sơ các THT theo quy định</t>
  </si>
  <si>
    <t xml:space="preserve">
- Kiện toàn lại HTX Sông Tiêm theo luật 2012
+ Xây dựng hồ sơ kiện toàn, củng cố HTX, bao gồm: Điều lệ, Phương án SXKD và các hồ sơ liên quan khác
</t>
  </si>
  <si>
    <t>- HTX chăn nuôi hươu, HTX Môi trường, HTX tiểu thủ công nghiệp Sơn Hà: Đã mở tài khoản NH, khắc con dấu xong
- Đã kiện toàn lại HTX Sông Tiêm theo luật 2012:
+ Đã xây dựng hồ sơ kiện toàn, củng cố HTX, bao gồm: Điều lệ, Phương án SXKD và các hồ sơ liên quan khác; Tổ chức Đại hội củng cố, kiện toàn HTX
- Hoàn thiện xong hồ sơ các THT theo quy định</t>
  </si>
  <si>
    <t>- HTX Sông Tiêm đổi giấy phép ĐKKD</t>
  </si>
  <si>
    <t>Y tế</t>
  </si>
  <si>
    <t>- Thực hiện KHHGĐ
- Xây nhà 2 tầng 12 phòng (10 phòng làm việc, 2 phòng vệ sinh) Trạm y tế: Diện tích 300m2
- Mua sắm trang thiết bị để đảm bảo làm việc
- Làm hố đốt rác
- Xây dựng khuôn viên vườn thuốc Trạm y tế</t>
  </si>
  <si>
    <t xml:space="preserve">- Thực hiện KHHGĐ: thường xuyên Tuyên truyền, vận động kế hoạch hóa gia đình, không sinh con thứ 3
- Xây nhà 2 tầng 12 phòng (10 phòng làm việc, 2 phòng vệ sinh) Trạm y tế: Diện tích 300m2: Giải phóng mặt bằng, đang đào móng
</t>
  </si>
  <si>
    <t>- Tuyên truyền, vận động kế hoạch hóa gia đình, không sinh con thứ 3. Tỷ lệ sinh con thứ 3 đạt 11%
- Vận động người dân tham gia BHYT đầy đủ. Điều tra tỷ lệ người dân tham gia BHYT đạt 74% (2459/3321 thẻ)
- Xây nhà 2 tầng 12 phòng (10 phòng làm việc, 2 phòng vệ sinh) Trạm y tế: Diện tích 300m2: Giải phóng mặt bằng, đang đào móng</t>
  </si>
  <si>
    <t>- Hoàn thành nhà y tế
- Mua sắm trang thiết bị để đảm bảo làm việc
- Làm hố đốt rác
- Xây dựng khuôn viên vườn thuốc Trạm y tế (do đang xây dựng trạm y tế nên vườn thuốc chưa xây dựng được)</t>
  </si>
  <si>
    <t>- Lấy mẫu nước xét nghiệm theo QCQG về nước sạch
- Hướng dẫn và tiến hành ký cam kết BVMT cho các hộ SXKD, hộ chăn nuôi
- Trồng cây xanh dọc các tuyến đường trục xã và nơi công cộng
- Hướng dẫn người dân xây dựng giếng, nhà vệ sinh, chuồng trại chăn nuôi đảm bảo hợp vệ sinh
- Làm hệ thống rãnh thoát nước tại các trục đường xã, xóm
- Các gia đình thu gom, phân loại chất thải đúng quy định
-Trình UBND huyện phê duyệt bản đồ QH chi tiết bãi tập kết, trung chuyển rác thải</t>
  </si>
  <si>
    <t>- Tuyên truyền người dân xây dựng giếng, nhà vệ sinh, chuồng trại chăn nuôi đảm bảo hợp vệ sinh
- Hoàn thành rà soát các hộ thực hiện chỉnh trang hàng rào, cải tạo vườn tược tại 7/7 thôn
- Thường xuyên tuyên truyền các gia đình thu gom, phân loại chất thải đúng quy định
- Có quyết định phê duyệt bản đồ QH chi tiết bãi tập kết, trung chuyển rác thải.</t>
  </si>
  <si>
    <t>- Ký cam kết BVMT với 120/127 hộ chăn nuôi, SXKD
- Hoàn thành rà soát các hộ thực hiện chỉnh trang hàng rào, cải tạo vườn tược tại 7/7 thôn
-Thường xuyên tuyên truyền các gia đình thu gom, phân loại chất thải đúng quy định
- Có quyết định phê duyệt bản đồ QH chi tiết bãi tập kết, trung chuyển rác thải.
- Các thôn đã đào rãnh thoát nước</t>
  </si>
  <si>
    <t xml:space="preserve">- Lấy mẫu nước xét nghiệm theo QCQG về nước sạch
- Hướng dẫn và tiến hành ký cam kết BVMT với 7 hộ SXKD, hộ chăn nuôi còn lại
-  Trồng cây xanh dọc các tuyến đường trục xã và nơi công cộng
- Làm hệ thống rãnh thoát nước tại các trục đường xã, xóm: Tiếp tục hoàn thiện 
</t>
  </si>
  <si>
    <t>Xã Phúc Trạch</t>
  </si>
  <si>
    <t/>
  </si>
  <si>
    <t>1. Mở rộng 1,85km đường trục xã từ mặt đường 3m lên 3,5 m; 
2. Đắp lề đường 1 km đường trục thôn, 2 km đường ngõ xóm
3. Lắp biển báo trọng tải tại các tuyến đường trục xã, biển chỉ dẫn tại cổng xã</t>
  </si>
  <si>
    <t>- Đổ bê tông 700m đường bê tông trục xã mở rộng mặt bê tông từ 3m lên 3,5m; Đắp lề đường được 0,5km.</t>
  </si>
  <si>
    <t>Hoàn thành làm mặt bằng 1,85 km đường trục xã, đổ bê tông 0,7km đường trục xã mặt từ 3m lên 3,5m; Đắp lề đường được 0.5km</t>
  </si>
  <si>
    <t>1. Tiếp tục mở rộng đường trục xã có mặt đường từ 3m lên 3.5m với chiều dài 1.15km còn lại
2. Lắp biển báo trọng tải tại các tuyến đường trục xã, biển chỉ dẫn tại cổng xã; 
3. Tiếp tục đắp lề đường 0.5 km đường trục thôn, 2km đường ngõ xóm</t>
  </si>
  <si>
    <t xml:space="preserve">1. Cần kiên cố thêm 2,95 km kênh mương để hoàn thành 85% tỷ lệ kiên cố hóa
2. Hoàn thiện một số danh mục hồ sơ cần bổ cứu đối với tiêu chí
</t>
  </si>
  <si>
    <t>- Kiên cố thêm 0,1km kênh mương theo cơ chế hỗ trợ xi măng</t>
  </si>
  <si>
    <t>- Kiên cố được 0,362 km kênh mương
- Hoàn thiện hồ sơ tiêu chí thủy lợi</t>
  </si>
  <si>
    <t>- Cần kiên cố thêm 2,588km/2,95km kênh mương</t>
  </si>
  <si>
    <t>1. Lắp mới trạm biến áp công suất 75KVA và hệ thống đường dây tại đồi 704, thôn 5
2. Sẻ phát 20km hàng lang đường điện
3. Thay  thế đường dây sau công tơ không đảm bảo tiết diện (200 hộ)
4. Thay thế 54 cột điện và kéo 4295m đường dây điện tương ứng</t>
  </si>
  <si>
    <t>- Vận động được 7 hộ thay thế đường dây sau công tơ</t>
  </si>
  <si>
    <t>- Hoàn thành thay thế 54 cột điện và kéo 4295m đường dây điện tương ứng
- Thay thế được 11/200 hộ có đường dây không đảm bảo tiết diện
- Sẻ phát được 10/20km hàng lang lưới điện</t>
  </si>
  <si>
    <t>- Lắp mới trạm biến áp công suất 75KVA và hệ thống đường dây tại đồi 704, thôn 5 (Điện lực Hương Khê)
- Sẻ phát 10/20km hàng lang lưới điện còn lại
- Tiến hành thay thế 189/200 hộ còn lại đường dây không đảm bảo tiết diện</t>
  </si>
  <si>
    <t xml:space="preserve">1. Trường mầm non:
- Xây mới nhà 2 tầng;
- Mua sắm trang thiết bị dạy học;
- Xây dựng 01 nhà bảo vệ
2. Trường tiểu học:
- Xây dựng 01 nhà thể thao;
- Xây dựng 01 nhà bán trú;
- Xây 01 nhà bảo vệ và cổng trường;
- Xây khu vệ sinh cho giáo viên;
- Mua sắm trang thiết bị dạy học;
3. Trường THCS:
- Xây mới 01 nhà 2 tầng, 4 phòng bộ môn;
- Nâng cấp dãy nhà cấp 4 thành dãy phòng phục vụ dạy học và quản lý;
- Mua sắm trang thiết phòng thực hành bộ môn, phục vụ dạy học và quản lý;
- Xây dựng nhà bảo vệ;
- Xây dựng nhà vệ sinh học sinh
</t>
  </si>
  <si>
    <t>- Trường tiểu học:
+ Nhà thể thao: Khối lượng xây dựng tăng thêm 15%
+ Nhà bán trú: Khối lượng tăng thêm 25%
+ Cổng trường và nhà bảo vệ: Khối lượng tăng thêm 20%      
- Trường THCS:
+ Xây nhà 2 tầng bộ môn: Khối lượng tăng thêm 20%</t>
  </si>
  <si>
    <t>- Trường tiểu học:
+ Nhà thể thao: Xây dựng đạt 90%;
+ Nhà bán trú: xây dựng đạt  75%
+ Hoàn thành nhà bảo vệ; Cổng trường xây dựng đạt 90%
- Trường THCS:
+ Xây nhà 2 tầng bộ môn: Xây dựng đạt 75%</t>
  </si>
  <si>
    <t>1. Trường mầm non:
- Xây mới nhà 2 tầng;
- Mua sắm trang thiết bị dạy học;
- Xây dựng 01 nhà bảo vệ
2. Trường tiểu học:
- Nhà thể thao: Khối lượng xây dựng còn lại 10%;
- Nhà bán trú: Khối lượng xây dựng còn lại 25%;
- Nhà bảo vệ và cổng trường: Khối lượng xây dựng còn lại 10%;               
- Xây khu vệ sinh cho giáo viên;
- Mua sắm trang thiết bị dạy học;
3. Trường THCS:
- Nhà 2 tầng; Khối lượng xây dựng còn lại 25%
- Nâng cấp dãy nhà cấp 4 thành dãy phòng phục vụ dạy học và quản lý;
- Mua sắm trang thiết phòng thực hành bộ môn, phục vụ dạy học và quản lý;
- Xây dựng nhà bảo vệ;
- Xây dựng nhà vệ sinh học sinh</t>
  </si>
  <si>
    <t>1. Nhà văn hóa, khu TT xã:
- Mở rộng nâng cấp khuôn viên khu thể thao xã,
 - Làm hàng rào bằng cây xanh, bố trí lắp đặt cầu môn; 
- Bố trí các công tình phụ trợ.
2. Nhà văn hóa, khu TT các thôn:
- Xây mới nhà văn hóa xóm 1, 4;
- Làm mái che 03 nhà văn hóa  xóm 9,10,11;
- Làm khuôn viên và mua sắm trang thiết bị 11 nhà văn hóa bao gồm: Bàn ghế, Bục nói, tủ sách, phong màn, Tượng bác…; 
- Làm hàng rào xanh 11 nhà văn hóa;  
- Làm khuôn viên 11 khu thể thao, san mặt bằng khu thể thao xóm 1, 4</t>
  </si>
  <si>
    <t xml:space="preserve">- Khởi công xây nhà văn hóa thôn 1; 
- Triển khai lợp mái che 3 nhà văn hóa thôn 9,10,11; 
- Mua sắm trang thiết bị tại các thôn,cụ thể: 03 thôn (8,9,10) mua tủ sách pháp luật thôn 5 mua sắm ghế ngồi; 
- Triển khai làm khuôn viên nhà văn hóa tại các thôn, cụ thể: Thôn 6, 7 tiến hành xây tường, làm thép gai; thôn 11 đổ đất san mặt bằng khuôn viên nhà văn hóa; triển khai làm rãnh thoát nước khuôn viên nhà văn hóa thôn 9 </t>
  </si>
  <si>
    <t>1. Nhà văn hóa, khu TT xã:
- Mở rộng nâng cấp khuôn viên khu thể thao xã,
 - Làm hàng rào bằng cây xanh, bố trí lắp đặt cầu môn; 
- Bố trí các công tình phụ trợ.
2. Nhà văn hóa, khu TT các thôn:
- Tiếp tục đẩy nhanh tiến độ xây dựng nà văn hóa thôn 1; khởi công xây dựng nhà văn hóa thôn 4
- Hoàn thiện mái che 03 nhà văn hóa xóm 9,10,11
- Làm hàng rào xanh cho nhà văn hóa các thôn còn lại.
- Tiếp tục chỉnh trang khuôn viên các nhà văn hóa các thôn: 3,5,8,9,10,11; Mua sắm trang thiết bị tại các thôn: 1,3,4,5,6,7,11
- Làm khuôn viên 11 khu thể thao, san mặt bằng khu thể thao xóm 1, 4
lại</t>
  </si>
  <si>
    <t xml:space="preserve">- Làm cổng chợ
- Làm biển hiệu chợ
- Bổ sung thiết bị phòng chống chữa cháy
- Xây dựng tường rào khuôn viên chợ (150m)
- Nâng cấp bãi để xe (30m2)
- Hệ thống điện (200m dây; 8 bóng đèn và một số thiết bị điện khác)
</t>
  </si>
  <si>
    <t>- Triển khai họp các hộ dân thống nhất triển khai một số nội dung thực hiện tại khu vực chợ như bãi để xe, nhà quản lý, hệ thống điện, vệ sinh khu vực chợ; đặt mua hệ thống phòng cháy chữa cháy; Làm việc với Điện lực hương khê di dời cột điện để làm cổng chợ</t>
  </si>
  <si>
    <t>Xóa 05 nhà ở trong đó có 02 nhà thuộc diện chính sách theo QĐ 22, 03 nhà theo QĐ 67</t>
  </si>
  <si>
    <t>- Hoàn thành 03 nhà tạm dột nát, còn 02 nhà đang thực hiện</t>
  </si>
  <si>
    <t>Xóa được 3 nhà tạm dột nát</t>
  </si>
  <si>
    <t>- Tiếp tục hoàn thiện 02 nhà tạm dột nát</t>
  </si>
  <si>
    <t>1. Tổ chức điều tra, tính toán các chỉ tiêu về thu nhập bình quân đầu người năm 
2. Tổ chức điều tra, đánh giá các mô hình sản xuất theo QĐ 73 của UBND tỉnh</t>
  </si>
  <si>
    <t>- Xây dựng thêm 01 mô hình chăn nuôi hươu quy mô 10 con</t>
  </si>
  <si>
    <t>- Tiến hành điều tra tính toán thu nhập bình quân;
- Tiến hành đánh giá các mô hình; (Có 145 mô hình: 07 mô hình lớn, 14 mô hình vừa, 123 mô hình nhỏ)</t>
  </si>
  <si>
    <t>- Tiếp tục điều tra tính toán thu nhập;
- Tiếp tục đánh giá các mô hình</t>
  </si>
  <si>
    <t xml:space="preserve">1. Tuyên truyền vận động nhân dân tham gia các hình thức BHYT;                                           2. Xây dựng trạm y tế xã (Nhà 02 tầng 14 phòng, 360m2);                                                   3. Xây dựng khuôn viên trạm y tế (Tường xây 200m), cổng, nâng cấp sân;                                                     4. Xây lò đốt rác                                                 5. Mua sắm trang thiết bị khám chữa bệnh </t>
  </si>
  <si>
    <t>- Xây trạm y tế xã đạt khối lượng tăng 10%</t>
  </si>
  <si>
    <t>- Xây dựng trạm y tế xã đạt 65% khối lượng</t>
  </si>
  <si>
    <t xml:space="preserve">1. Tuyên truyền vận động nhân dân tham gia các hình thức BHYT;    
2. Trạm y tế xã: Khối lượng xây dựng còn lại 35%
3. Xây dựng khuôn viên trạm y tế (Tường xây 200m), cổng, nâng cấp sân;                                                     4. Xây lò đốt rác                                                 5. Mua sắm trang thiết bị khám chữa bệnh </t>
  </si>
  <si>
    <t>- Đăng ký 7 thôn đạt chuẩn Làng văn hóa (1,4,5,8,9,10,11)  trong năm 2015. 
- Phấn đấu đến hết năm 2015 có 8/11 thôn đạt tiêu chuẩn Làng văn hóa.</t>
  </si>
  <si>
    <t xml:space="preserve">- Thay mới quy chế gia đình văn hóa và Làng văn hóa theo Quyết định 32 của UBND tỉnh cho 11 đơn vị xóm </t>
  </si>
  <si>
    <t xml:space="preserve">- Hoàn thiện hồ sơ công nhận năm thứ 3 cho xóm 3, 6; Thay mới quy chế gia đình văn hóa và Làng văn hóa theo Quyết định 32 của UBND tỉnh cho 11 đơn vị xóm </t>
  </si>
  <si>
    <t>- Xây dựng và hoàn thiện hồ sơ đăng ký 07 thôn đạt chuẩn Làng văn hóa (1,4,5,8,9,10) trong năm 2015</t>
  </si>
  <si>
    <t>1. Quy hoạch chi tiết nghĩa trang, xây dựng Quy chế quản lý nghĩa trang
2. Làm rãnh thoát nước thải bằng đất và bê tông 5km, xử lý môi trường
3. Làm khuôn viên nghĩa trang
4. Triển khai ký cam kết bảo vệ môi trường 10 cơ sở kinh doanh còn lại
5. Tuyên truyền vận động nhân dân nâng cấp, sữa chữa công trình vệ sinh, giếng nước, công trình chăn nuôi đảm bảo 100% hộ sử dụng nước sạch, 100%hộ chăn nuôi có công trình vệ sinh và công trình chăn nuôi hợp vệ sinh; thực hiện tốt việc thu gom, phân loại xử lý rác thải tại gia bằng hình thức đốt hoặc chôn lấp, nâng cao ý thức giữ gìn vệ sinh xanh, sạch, đẹp.</t>
  </si>
  <si>
    <t>- Triển khai ký cam kết môi trường cho 10 cơ sở sản xuất kinh doanh còn lại;                                         - Làm rảnh thoát nước khu dân cư: 100 m</t>
  </si>
  <si>
    <t>- Triển khai ký cam kết bảo vệ môi trường 10 cơ sở sản xuất kinh doanh còn lại</t>
  </si>
  <si>
    <t>1. Đôn đốc đơn vị tư vấn hoàn thiện quy hoạch chi tiết nghĩa trang
2. Tiếp tục làm rảnh thoát nước cho 4,9km còn lại, xử lý môi trường
3. Làm khuôn viên nghĩa trang
4. Tuyên truyền vận động nhân dân nâng cấp, sữa chữa công trình vệ sinh, giếng nước, công trình chăn nuôi đảm bảo 100% hộ sử dụng nước sạch, 100%hộ chăn nuôi có công trình vệ sinh và công trình chăn nuôi hợp vệ sinh; thực hiện tốt việc thu gom, phân loại xử lý rác thải tại gia bằng hình thức đốt hoặc chôn lấp, nâng cao ý thức giữ gìn vệ sinh xanh, sạch, đẹp.</t>
  </si>
  <si>
    <t>- 01 đ/c Phó chủ tịch HĐND tốt nghiệp vào tháng 9/2015, bầu bổ sung 1 chủ tịch HPN đạt chuẩn 
- Tiếp tục tập trung chỉ đạo để phấn đấu hoàn thành tốt các nhiệm vụ năm 2015 phấn đấu Đảng bộ đạt trong sạch vững mạnh, UBND xã, các đoàn thể đạt tiên tiến trở lên</t>
  </si>
  <si>
    <t>- Đảng bộ, chính quyền các tổ chức đoàn thể tập trung thực hiện tốt mọi nhiệm vụ</t>
  </si>
  <si>
    <t>- 01 đ/c Phó chủ tịch HĐND tiếp tục học tập đúng theo kế hoạch, tiến hành bầu bổ sung 1 chủ tịch HPN đạt chuẩn 
-  Tiếp tục tập trung chỉ đạo để phấn đấu hoàn thành tốt các nhiệm vụ năm 2015 phấn đấu Đảng bộ đạt trong sạch vững mạnh, UBND xã, các đoàn thể đạt tiên tiến trở lên (đây là nhiệm vụ thường xuyên và liên tục)</t>
  </si>
  <si>
    <t>Xã Ân Phú</t>
  </si>
  <si>
    <t>Làm 4 biển báo chỉ dẫn giao thông tại đường trục xã: 01 biển vào trung tâm xã từ huyện xuống; 02 biển báo trường học, 01 biển báo trạm y tế</t>
  </si>
  <si>
    <t>Xã đang làm 04 biển còn lại theo KH</t>
  </si>
  <si>
    <t>Đã có 4/8 biển bảo tải trộng, chỉ dẫn tại trung tâm xã</t>
  </si>
  <si>
    <t>Làm 4 biển báo chỉ dẫn giao thông tại đường trục xã.</t>
  </si>
  <si>
    <t>Trồng cây xanh 2 bên trục đường xã, trục thôn và khu dân cư mẫu (250 cây tương đương 1,2km).</t>
  </si>
  <si>
    <t>chưa triển khai</t>
  </si>
  <si>
    <t>Xã đã trồng được 1350/1600 cây tương đương với 6,8km/9,04km trên các tuyến đường trục xã, thôn</t>
  </si>
  <si>
    <t>Trồng thêm 250 cây xanh bóng mát</t>
  </si>
  <si>
    <t>Làm mới, khơi thông mương rãnh thoát nước 2 bên đường trục xã, thôn với chiều dài 2,5km</t>
  </si>
  <si>
    <t>Đã hoàn thiện hồ sơ hiện nay nhà thầu đang triển khai thi công 1,4km mương thoát nước 02 bên đường trục xã, thôn</t>
  </si>
  <si>
    <t>1,8/4,5 km</t>
  </si>
  <si>
    <t>Đẩy nhanh tiến độ thi công hoàn thiện 1,4km</t>
  </si>
  <si>
    <t>Hoàn thành 2,5 km đường trục chính nội đồng. Trong đó 2,0km đổ cấp phối; 0,5 km đổ BT</t>
  </si>
  <si>
    <t>Đang triển khai đổ 0,5 km còn lại (đổ thêm được 0,250km)</t>
  </si>
  <si>
    <t>đã đạt 6,261/8,157 km đạt chuẩn</t>
  </si>
  <si>
    <t>Thi công 250m còn lại theo kế hoạch</t>
  </si>
  <si>
    <t>Tiêu chí số 6 - Cơ sở vật chất văn hóa</t>
  </si>
  <si>
    <t>Sắp xếp lại các phòng chức năng nhà văn hóa</t>
  </si>
  <si>
    <t>Đã hoàn thiện phần đào móng</t>
  </si>
  <si>
    <t>Đang triển khai XD 03 phòng chức năng</t>
  </si>
  <si>
    <t>Thúc dục nhà thầu đẩy nhanh tiến độ xây dựng 3 nhà chức năng nhà văn hóa</t>
  </si>
  <si>
    <t>Nâng cấp nhà văn hóa, trụ sở xã</t>
  </si>
  <si>
    <t>Đã hoàn thiện phần đào móng của nhà văn hóa xã</t>
  </si>
  <si>
    <t>Đang triển khai NC nhà văn hóa xã</t>
  </si>
  <si>
    <t>Hoàn thiện hồ sơ để nâng cấp trụ sở xã; đẩy nhanh tiến độ xây dựng nhà văn hóa</t>
  </si>
  <si>
    <t>Kẻ đường viền sân bóng đá; Làm xà đơn, xà kép, sân nhảy cao, nhảy xa trong khuôn viên sân thể thao</t>
  </si>
  <si>
    <t>Đang triển khai làm mới sân bóng chuyền</t>
  </si>
  <si>
    <t>Đang rải đá 4x6 làm sân bóng chuyền được 30%</t>
  </si>
  <si>
    <t>Hoàn thiện đổ bê tông sân bóng chuyền, mua sắm xà đơn xà kép, sân nhảy cao, nhảy xa, gậy đẩy, dây kéo co</t>
  </si>
  <si>
    <t>Nâng cấp khu thể thao xã, làm hàng rào bằng cọc bê tông, rào ống thép</t>
  </si>
  <si>
    <t xml:space="preserve">Đã hoàn thiện hàng rào bằng cọc bê tông, rào ống thép </t>
  </si>
  <si>
    <t>Khuôn viên sân thể thao xã đã trồng được 61/61 cây bóng mát; đã có sân khấu; đang hoàn thiện hàng rào xung quanh sân thể thao xã.</t>
  </si>
  <si>
    <t>Làm hệ thống mương thoát nước xung quanh khu thể thao xã</t>
  </si>
  <si>
    <t>Xây dựng 4 nhà xe các thôn</t>
  </si>
  <si>
    <t>Đã có 1/5 thôn có nhà xe (thôn 4)</t>
  </si>
  <si>
    <t>Hoàn thiện 4 nhà xe tại 4 thôn: 1,2,3,5</t>
  </si>
  <si>
    <t>Hoàn thiện khuôn viên, bồn hoa (thôn 3) trồng cây xanh trong khuôn viên nhà văn hóa thôn</t>
  </si>
  <si>
    <t>Đang tập kế vật liệu XD bồn hoa của nhà VH thôn 3; đã hoàn thành đường vào hội quán dài 25m (thôn 3) Thôn 2 đã hoàn thành lát gạch bloc từ đường vào hội quán dài 22m; thôn 1 hoàn thiện đổ BT đường vào hội quán (100m)</t>
  </si>
  <si>
    <t>5/5 thôn đã hoàn thiện hàng rào xây, hàng rào thép gai; 4/5 thôn đã hoàn thiện bồn hoa</t>
  </si>
  <si>
    <t xml:space="preserve">Hoàn thiện bồn hoa nhà văn hóa thôn 3; trồng cây xanh còn lại ở khuôn viên trong các nhà văn hóa(hiện tại đã trồng được 60%) </t>
  </si>
  <si>
    <t xml:space="preserve">   Nâng cấp khu thể thao các thôn (bóng đá, bóng chuyền)
   Mua sắm một số dụng cụ thể thao đơn giản (gậy đẩy, dây kéo co...); làm 5 xà đơn, 5 xà kép các thôn chưa có </t>
  </si>
  <si>
    <t>Treo các biển hiệu theo QĐ 73; 33, tiêu chuẩn danh hiệu GĐVH … tại 05 nhà văn hóa thôn
Hoàn thiện 2 bộ xà đơn xà kép của 2 thôn 2 và 5</t>
  </si>
  <si>
    <t>5/5 thôn đã hoàn thiện mặt bằng sân bóng chuyền (bổ BT)</t>
  </si>
  <si>
    <t>Mua sắm 5 tủ đựng tài liệu sách báo
Nâng cấp sân thể thao thôn 2
Trồng bổ sung cây xanh trong khuôn viên
Hoàn thiện lưới các sân bóng chuyền tại thôn 3</t>
  </si>
  <si>
    <t xml:space="preserve">        Tiêu chí số 9 - Nhà ở dân cư</t>
  </si>
  <si>
    <t>Làm mới, sửa chữa 2 nhà theo Quyết định 22 của TTg Chính phủ</t>
  </si>
  <si>
    <t>đã hoàn thiện 10/12 nhà theo QĐ 22</t>
  </si>
  <si>
    <t>Xây mới 2 nhà còn lại theo QĐ 22</t>
  </si>
  <si>
    <t>Nâng cấp, chỉnh trang 35 hộ cần chỉnh trang theo kế hoạch đã xây dựng để đạt trên 85% (45 hạng mục các công trình gồm nhà ở; hàng rào, giếng nước, nhà vệ sinh, che chắn chuồng trại,..)</t>
  </si>
  <si>
    <t>Đã hoàn thiện hàng rào cộc BT  rào thép gai 04 hộ; 04 hộ đang triển khai đào mống; đổ cộc BT</t>
  </si>
  <si>
    <t>Đến nay đã có 376/457 nhà đạt chuẩn theo bộ XD</t>
  </si>
  <si>
    <t>Tiếp tục nâng cấp chỉnh trang các hộ theo kế hoạch</t>
  </si>
  <si>
    <t>Có tối thiểu 05 HTX hoạt động hiệu quả, có hợp đồng liên kết với doanh nghiệp</t>
  </si>
  <si>
    <t>Đã hoàn thiện hồ sơ HTX môi trường; đang trình cấp có thẩm quyền phê duyệt</t>
  </si>
  <si>
    <t>đã có 5/5HTX đang hoàn thiện hồ sơ các HTX</t>
  </si>
  <si>
    <t>HTX môi trường có 8 thành viên; lập thêm 5 tổ của 5 thôn để thu gom rác thải.</t>
  </si>
  <si>
    <t>Có tối thiểu 03 THT hoạt động hiệu quả, có hợp đồng liên kết với doanh nghiệp.</t>
  </si>
  <si>
    <t>Đang hoàn thiện hồ sơ THT;  hiện nay THT đã làm việc với công ty giống để cung ứng cây giống (cam; chanh); Đang làm hồ sơ để thành lập THT chăn nuôi thỏ (12 hộ)</t>
  </si>
  <si>
    <t>Đến nay đã có 4/4 THT hoạt động có hiệu quả</t>
  </si>
  <si>
    <t>Có tối thiểu 03 doanh nghiệp</t>
  </si>
  <si>
    <t>Đã thành lập được 02 DN</t>
  </si>
  <si>
    <t xml:space="preserve">Đến nay đã có doanh ngiệp </t>
  </si>
  <si>
    <t>Hoàn thiện làm thủ tục đăng ký kinh doanh của các doanh nghiệp thành lập mới</t>
  </si>
  <si>
    <t>Chưa đánh giá</t>
  </si>
  <si>
    <t xml:space="preserve">  - Theo kết quả của cuối năm 2014 thu nhập BQĐN của xã đạt 23,9 triệu/người</t>
  </si>
  <si>
    <t>Có tối thiểu 3 mô hình SXKD lớn (doanh thu trên 1 tỷ đồng/năm), 5 mô hình SXKD vừa (doanh thu từ 501 triệu đồng – 1 tỷ đồng/năm), 15 mô hình SXKD nhỏ (doanh thu từ 100 triệu đồng đến 500 triệu đồng) thành lập trong giai đoạn XDNTM và có 30% hộ dân SXKD có liên kết</t>
  </si>
  <si>
    <t>Xã đã đi kiểm tra các hộ đăng ký chăn nuôi thỏ làm chuồng theo mẫu thiết kế để huyện về kiểm tra nghiệm thu</t>
  </si>
  <si>
    <t xml:space="preserve"> - Hiện tại có 3 mô hình lớn, 3 mô hình vừa; 25 MH nhỏ; 11 hộ có liên kết đạt 44%</t>
  </si>
  <si>
    <t>Mời huyện về nghiệm thu mô hình chăn nuôi thỏ
Khuyến khích, vận động nhân dân phát triển kinh tế, thành lập mô hình: (lập thêm 2 mô hình vừa)</t>
  </si>
  <si>
    <t>Tiêu chí môi trường</t>
  </si>
  <si>
    <t>Triển khai nâng cấp 02 nghĩa trang (Cồn Chặt Củi, Rú Ngai theo quy hoạch)</t>
  </si>
  <si>
    <t>Xã đã mời các dòng họ lên UB xã để làm việc về quy hoạch các tuyến đường, trồng cây, rãnh thoát nước ở 02 nghia trang</t>
  </si>
  <si>
    <t>xã quy hoạch 02 nghĩa trang trên 15ha; xã đã khảo sát xong và đã mời các dòng họ lên UB xã để làm việc về quy hoạch các tuyến đường, trồng cây, rãnh thoát nước ở 02 nghia trang và đã ra quyết định đóng cửa 01 nghĩa trang; ban hành quy chế nghĩa trang</t>
  </si>
  <si>
    <t>Triển khai nâng cấp 2 nghĩa trang đã khảo sát (trồng cây xanh, làm đường vào nghĩa trang)</t>
  </si>
  <si>
    <t>Xây dựng bải trung chuyển rác thải tại thôn 1</t>
  </si>
  <si>
    <t xml:space="preserve">Xã đã làm việc với C ty cao su; Xã làm tờ trình được Huyện và Sở tài nguyên môi trường phê duyệt </t>
  </si>
  <si>
    <t>Xã đã quy hoạch 01 bãi trung chuyển rác với quy mô 02ha; xã đã làm việc với đơn vị nhà thầu về thiết kế; quy hoạch dự toán</t>
  </si>
  <si>
    <t>Triển khai xây dựng bãi trung chuyển rác thải thôn 1</t>
  </si>
  <si>
    <t>Mua thùng đựng rác thải công cộng đặt tại các thôn</t>
  </si>
  <si>
    <t xml:space="preserve">Xã đặt 6 cái  thùng rác thải công cộng </t>
  </si>
  <si>
    <t>Phòng tài nguyên huyện hứa cho xã 6 thùng đựng rác thải công cộng</t>
  </si>
  <si>
    <t>Xã đưa các thùng rác thải công cộng vào sử dụng; tuyên truyền bà con nhân dân phân loại rác thải, sử dụng thùng rác hợp lý</t>
  </si>
  <si>
    <t>Hàng tuần phát động nhân dân dọn vệ  sinh đường làng ngõ xóm, điểm công cộng</t>
  </si>
  <si>
    <t>Toàn xã đã ra quân phát quang cây cối; quyết dọn vệ sinh đường làng ngõ xóm được 10/10km</t>
  </si>
  <si>
    <t>Tuyên truyền, phát động thường xuyên tới nhân dân để dọn vệ sinh đường làng, ngõ xóm, điểm công cộng của xã</t>
  </si>
  <si>
    <t>Thành lập HTX môi trường, các tổ thu gom rác thải, mua xe vận chuyển rác thải</t>
  </si>
  <si>
    <t>Hồ sơ HTX môi trường được huyện phê duyệt.</t>
  </si>
  <si>
    <t>Đã thành lập 01 HTX môi trường</t>
  </si>
  <si>
    <t>Thành lập 5 tổ rác thải; mua 01 xe vận chuyển rác thải.</t>
  </si>
  <si>
    <t>Tiêu chí 18 - Hệ thống chính trị</t>
  </si>
  <si>
    <t>Chuẩn hóa 4 chức danh, Hoàn thiện hồ sơ cán bộ, công chức: các văn bản chứng minh đạt chuẩn (Bằng TN THPT hoặc tương đương, văn bằng chứng chỉ chuyên môn,…)</t>
  </si>
  <si>
    <t xml:space="preserve">Đến nay xã đã có 15/19 cán bộ có bằng chuyên môn từ Trung cấp trở lên
Hiện tại Chủ tịch HPN; Bí thư ĐU đang học trung cấp, tới 2016 có bằng; còn 
Chủ tịch HND; Phó CTHĐND theo học Đại học Kinh tế tới 2017 có bằng. </t>
  </si>
  <si>
    <t>Chuẩn hóa 4 cán bộ chưa đạt chuẩn (Bí thư ĐU, Chủ tịch HPN, Chủ tịch HND, Phó CTHĐND)</t>
  </si>
  <si>
    <t>Đức Lĩnh</t>
  </si>
  <si>
    <t>9/18 tiêu chí:  Quy hoạch, Thuỷ Lợi, Bưu điện, Hình thức TCSX, Tỷ lệ lao động có VLTX, Giáo dục, Y tế, Văn hoá, An ninh trật tự</t>
  </si>
  <si>
    <t>Tiêu chí số 2 
- Giao thông</t>
  </si>
  <si>
    <t xml:space="preserve">Nâng cấp, làm mới 5,15km đường trục xã </t>
  </si>
  <si>
    <t>Làm nền, cống đoạn đường Yên Du - Thanh Sơn; Đắp lề tuyến đường Bình Phong - Cao Phong; Thanh Bình - Thanh Sơn; Cừa Lĩnh; Đắp lề tuyến  đường trục chính nội đồng thôn Tân Hưng, Vĩnh Hội.</t>
  </si>
  <si>
    <t xml:space="preserve">Hoàn chỉnh 17.167m đường trục xã, liên xã đạt chuẩn. </t>
  </si>
  <si>
    <t>Đẩy nhanh tiến độ hoàn thành 0,8km đường trục xã tuyến Yên Du - Thanh Sơn
(Hiện tại đã đổ đá cấp phối)</t>
  </si>
  <si>
    <t>Chỉnh trang, đắp lề 2 bên tuyến đường trục xã dài 5,5 km</t>
  </si>
  <si>
    <t>Hoàn chỉnh 35.305m đường ngõ, xóm đạt chuẩn.</t>
  </si>
  <si>
    <t>Làm mới 4,3 km đường trục xã (hiện bên thiết kế đã bàn giao cho bên thi công)</t>
  </si>
  <si>
    <t>Nạo vét 15,95 km rãnh tiêu thoát nước đường trục xã, trục thôn qua khu dân cư</t>
  </si>
  <si>
    <t>Hoàn chỉnh  3.540m đường trục chính nội đồng đạt chuẩn.</t>
  </si>
  <si>
    <t>Trồng 950 cây xanh (7km) (đã liên hệ với đơn vị cung ứng để cung cấp cây xanh)</t>
  </si>
  <si>
    <t xml:space="preserve">Chỉnh trang phát sẽ 2 bên tuyến đường trục thôn và ngõ xóm 65km </t>
  </si>
  <si>
    <t>Hoàn chỉnh 7.000m đường trục xã, trục thôn trong khu dân cư có rãnh thoát nước hai bên đường.</t>
  </si>
  <si>
    <t>Nạo vét mương rãnh thoát nước 2 bên đường trục xã, thôn đi qua khu dân cư đợt 2: với chiều dài 18,5km/46 tuyến/10 thôn</t>
  </si>
  <si>
    <t>Làm biển báo chỉ dẫn giao thông tại đường trục xã: 02 biển vào trung tâm xã; 02 biển báo trường học, 06 biển báo giao thông tại các tuyến đường</t>
  </si>
  <si>
    <t>Phát sẻ, phóng tuyến các tuyến đường làng ngõ xóm đợt 2 với chiều dài toàn xã: 25,5km/47 tuyến/10 thôn</t>
  </si>
  <si>
    <t xml:space="preserve">Hoàn thành cứng hóa 11.5 km đường trục thôn, 2 km đường ngõ xóm, 0,25km đường nội đồng </t>
  </si>
  <si>
    <t>Làm 46 biển báo chỉ dẫn giao thông tại đường trục xã, thôn, trường học
(Hiện tại đã đặt làm)</t>
  </si>
  <si>
    <t>Trồng cây xanh 2 bên trục đường xã những tuyến đường còn lại (15.000m*2 bên*1 cây/15m)= 2.000 cây để đảm bảo trên 80% cây xanh đường trục xã</t>
  </si>
  <si>
    <t>Tiêu chí số 4, Điện</t>
  </si>
  <si>
    <t xml:space="preserve"> Thay mới 327 cột điện tạm tại thôn Mỹ Ngọc, Thanh Sơn. Nâng cấp, làm mới 700m đường dây 04 chưa đảm bảo tại thôn Cao Phong, Tân Hưng (hiện có hơn 30 hộ dùng còn yếu, nhiều hộ dùng 1 đồng hồ tổng); phát sẻ hành lang, đảm bảo chiều cao đường dây sau công tơ</t>
  </si>
  <si>
    <t xml:space="preserve"> Hoàn chỉnh 14.383m đường điện 3, 4 pha và 19.607m đường điện 1, 2 pha đảm bảo tiêu chuẩn kỹ thuật  </t>
  </si>
  <si>
    <t xml:space="preserve">Hoàn thành việc kéo dây tuyến 170 cột đã chôn ở thôn Bình Phong, Cao Phong, Mỹ Ngọc, Yên Du
Thay mới 157 cột điện tạm tại thôn Bình Phong, Tân Hưng, Thanh Sơn. Nâng cấp, làm mới 700m đường dây 04 chưa đảm bảo tại thôn Cao Phong, Tân Hưng </t>
  </si>
  <si>
    <t>Toàn xã có 1.117 hộ dùng điện thường xuyên an toàn</t>
  </si>
  <si>
    <t>Tiêu chí 5- 
Trường học</t>
  </si>
  <si>
    <t>Trường mầm non: Xây dựng cổng, nhà trực bảo vệ; bổ sung trang thiết bị đồ dung, đồ chơi cho học sinh; nâng cấp dãy nhà hành chính, bổ sung thiết bị dạy học.</t>
  </si>
  <si>
    <t>Tiếp tục triển khai xây dựng các nội dung cần bổ sung xây mới  cổng trường phân hiệu 1; xây nhà trực bảo vệ 2 phân hiệu; bổ ung một số thiết bị dạy học (Trường mầm non). Tu sửa 8 phòng học phân hiệu 1; xây mới nhà giáo dục thể chất phân hiệu 1; xây mới 2 nhà trực 2 phân hiệu; xây dựng nhà xe cho giáo viên, học sinh phân hiệu 1, 2; xây nhà vệ sinh ở phân hiệu 2; san bãi tập thể dục cho học sinh; cải tạo nhà ăn bán trú (Trường tiểu học). Xây mới nhà trực bảo vệ phân hiệu 1, 2; xây bờ rào phân hiệu 2 (Trung học cơ sở) để đạt chuẩn mới.</t>
  </si>
  <si>
    <t>Các trường đã đạt chuẩn trước năm 2014; Tu sửa xong 8 phòng học phân hiệu 1; xây mới nhà giáo dục thể chất phân hiệu 1; xây dựng nhà xe cho giáo viên phân hiệu 1; nhà trực bảo vệ phân hiệu 1 để đạt chuẩn mới.</t>
  </si>
  <si>
    <t xml:space="preserve">Trường mầm non: Hoàn thành nhà bảo vệ điểm 1, 2 (50%khối lượng);
Trường mầm non: cổng trường phân hiệu 1; bổ ung một số thiết bị dạy học. </t>
  </si>
  <si>
    <t>Trường tiểu học: Tu sửa nhà học 8 phòng tại điểm 1, bổ sung nhà trực bảo vệ, nhà tập thể dục thể thao cho học sinh, nhà ăn bán trú, bổ sung dụng cụ, đầu sách nhà thư viện</t>
  </si>
  <si>
    <t>Trường tiểu học: xây mới 2 nhà trực 2 phân hiệu; xây dựng nhà xe học sinh phân hiệu 1, 2; xây nhà vệ sinh ở phân hiệu 2; san bãi tập thể dục cho học sinh; cải tạo nhà ăn bán trú</t>
  </si>
  <si>
    <t>Trường THCS Bồng Lĩnh 2 cần bổ sung thêm cơ sở vật chất: phòng thiết bị, hoàn thiện hàng rào, cải tạo, tu sữa 2 phòng cấp 4, phòng bảo vệ, nâng cấp sữa chữa nhà vệ sinh</t>
  </si>
  <si>
    <t>Trường THCS Bồng Lĩnh cần bổ sung thêm cơ sở vật chất: phòng thiết bị, hoàn thiện hàng rào, cải tạo, tu sữa 2 phòng cấp 4, phòng bảo vệ, nâng cấp sữa chữa nhà vệ sinh; xây dựng nhà BV phân hiệu 1</t>
  </si>
  <si>
    <t>Tiêu chí số 6.1 - Đối với nhà văn hóa xã</t>
  </si>
  <si>
    <t>Xây mới nhà văn hóa xã</t>
  </si>
  <si>
    <t>Đổ xong trụ và tiến hành xây tường nhà văn hóa xã; Ngăn nhà văn hóa cũ thành các phòng làm việc và phòng chức năng. Kẻ đường viền sân bóng đá; Làm xà đơn, xà kép, sân nhảy cao nhảy xa trong khuôn viên sân thể thao.</t>
  </si>
  <si>
    <t xml:space="preserve">Đã làm xong phần nền móng, đổ trụ và đang xây tường nhà văn hóa xã. </t>
  </si>
  <si>
    <t>Hoàn thành việc xây mới nhà văn hóa xã (Hiện tại đang xây tường)</t>
  </si>
  <si>
    <t>Ngăn nhà văn hóa cũ thành các phòng làm việc và phòng chức năng</t>
  </si>
  <si>
    <t>Kẻ đường viền sân bóng đá; Làm xà đơn, xà kép, sân nhảy cao nhảy xa trong khuôn viên sân thể thao</t>
  </si>
  <si>
    <t>Làm giá, kệ, tủ đựng sách báo tài liệu đặt trong phòng đọc</t>
  </si>
  <si>
    <t>6.2. Khu thể thao xã</t>
  </si>
  <si>
    <t>In bộ tiêu chí nông thôn mới, làm khung treo tại các nhà văn hóa thôn và Bảng hiệu tiêu chí xây dựng các danh hiệu văn hóa</t>
  </si>
  <si>
    <t>Kẻ đường viền sân bóng đá</t>
  </si>
  <si>
    <t>Bổ sung sách báo, tài liệu và tủ sách</t>
  </si>
  <si>
    <t>Làm hàng rào khuôn viên sân thể thao</t>
  </si>
  <si>
    <t>Xây dựng khuôn viên, trồng cây xanh, hàng rào xanh, làm bồn hoa tại các nhà văn hóa thôn</t>
  </si>
  <si>
    <t>Bổ sung cây xanh sân thể thao</t>
  </si>
  <si>
    <t xml:space="preserve">Hoàn thành 6/10 nhà xe, 4/10 nhà vệ sinh  </t>
  </si>
  <si>
    <t>6.3. Nhà văn hóa thôn.</t>
  </si>
  <si>
    <t>Đã có 10/10 nhà văn hóa thôn cơ bản đạt chuấn</t>
  </si>
  <si>
    <t>Nâng cấp, bố trí nhà văn hoá củ làm nhà xe thôn Bình Phong, cao Phong</t>
  </si>
  <si>
    <t>Trồng 94 cây xanh, cây cảnh tại nhà văn hoá thôn: thôn Quang Thành trồng 30 cây trong khuôn viên, thôn Tân Hưng trồng 15, Cao Phong 10 cây, Bình Phong 15 cây, Thanh Bình 15 cây, Thanh Sơn 20 cây, Vĩnh Hội 10 cây hành lang phía trước, Cừa Lĩnh 10 cây, Mỹ Ngọc 10 cây</t>
  </si>
  <si>
    <t>Trồng các loại hoa thích hợp trong nhà văn hoá 9 thôn (36 bồn hoa)</t>
  </si>
  <si>
    <t>Mua sắm bộ nhạc cụ truyền thống: đàn, sáo, trống,… cho các thôn</t>
  </si>
  <si>
    <t>Thay thế, sữa chữa tủ sách thôn Yên Du, Mỹ Ngọc</t>
  </si>
  <si>
    <t>Khu thể thao thôn</t>
  </si>
  <si>
    <t>Hoàn thành 5 sân thể thao thao thôn còn lại</t>
  </si>
  <si>
    <t>Nâng cấp sân bóng chuyền thôn Cao Phong</t>
  </si>
  <si>
    <t>Bổ sung dụng cụ thể thao đơn giản (dây kéo co, gậy đẩy), nhạc cụ (kèn, trống, nhị,.. )</t>
  </si>
  <si>
    <t>Lắp đặt xà đơn, xà kép thôn Yên Du, Cao Phong, Vĩnh Hội</t>
  </si>
  <si>
    <t>Mua sắm dụng cụ thể thao đơn giảm khác: gậy đẩy, giây kéo co) của 10 thôn</t>
  </si>
  <si>
    <t>Trồng bổ sung cây hàng rào xanh nhà văn hoá các thôn với chiều dài 375m tại các thôn: Quang Thành 20m, Thanh Sơn 30m, Thanh Bình 50m, Cao Phong 60m, Bình Phong 50m, Cừa Lĩnh 65m, Tân Hưng 40m; Mỹ Ngọc 70m, Vĩnh Hội 20m</t>
  </si>
  <si>
    <t>Tiêu chí số 9 - Nhà ở dân cư</t>
  </si>
  <si>
    <t>Làm mới, nâng cấp, sửa chữa 39 nhà (làm mới 14 nhà, nâng cấp sữa chữa 24 nhà theo Quyết định 22 của TTg Chính phủ; xây mới 01 nhà tránh lũ)</t>
  </si>
  <si>
    <t>Triển khai xây dựng 6 nhà theo Quyết định 22; 8 nhà hộ nghèo; 2 nhà không thuộc chính sách. Chỉnh trang được 39 nhà ở.</t>
  </si>
  <si>
    <t>Nâng cấp, làm mới 16 nhà, trong đó 7 nhà theo Quyết định 22 của TTg Chính phủ và 8 nhà ở hộ nghèo (MTTQ huyện hỗ trợ), và 2 hộ khác
(Hiện tại các hộ đang triển khai làm)</t>
  </si>
  <si>
    <t>Chỉnh trang 293 nhà ở theo kế hoạch đã xây dựng để đạt chuẩn trên 82% (che chắn chuồng trại, làm hàng rào, vệ sinh khuôn viên, làm mương rãnh thoát nước hộ gia đình)</t>
  </si>
  <si>
    <t>Đã đạt chuẩn 1149/1474 (78%) cần chỉnh trang 60 nhà để đạt 82% theo KH gồm 36 hạng mục, công trình: 
1. Thôn Cừa Lĩnh: 4 hộ với (4 nhà ở (đang làm), 2 hàng rào, 2 nhà tắm, 2 nhà vệ sinh, 1 giếng); 
2. Thôn Vĩnh Hội: 7 hộ gồm 5 nhà  ở (đang làm), 7 hàng rào; 
3. Yên Du: 6 hộ gồm: 2 nhà ở, 6 hàng rào; 
4. Thanh Sơn 3 hộ gồm: 2 nhà, 3 hàng rào, 1 giếng, 1 nhà tắm
5. Quang thành 4 hộ hàng rào; 
6. Cao Phong 5 hộ gồm 1 nhà, 3 hàng rào, 1 nhà vệ sinh, 01 chuồng trại, 1 nhà tắm
7. Mỹ Ngọc 12 hộ gồm: 1 nhà ở, 12 hàng rào, 1 Nhà tắm, 1 nhà vệ sinh
8. Thanh Bình 7 hộ hàng rào
9. Tân Hưng 7 hộ gồm 7 hàng rào, 1 nhà tắm
10. Bình phong 6 hộ hàng rào</t>
  </si>
  <si>
    <t>Tiêu chí 10 - Thu nhập</t>
  </si>
  <si>
    <t>Thu nhập bình quân đầu người đạt 29,5 triệu đồng/năm</t>
  </si>
  <si>
    <t>84,3%</t>
  </si>
  <si>
    <t>Triển khai thực hiện có hiệu quả Đề án Tái cơ cấu ngành nông nghiệp; đẩy mạnh phát triển cây ăn quả, phát triển chăn nuôi theo hướng liên kết. Thành lập được 3 mô hình quy mô lớn, 5 mô hình quy mô vừa và 15 mô hình quy mô nhỏ và có 30% số hộ dân phát triển sản xuất kinh doanh có liên kết với doanh nghiệp. Phát triển các loại hình dịch vụ, đào tạo nghề, giải quyết việc làm cho lao động nông thôn</t>
  </si>
  <si>
    <t>Hiện nay, đã có 05 mô hình lớn (doanh thu trên 01 tỷ đồng/ năm), 07 mô hình vừa (doanh thu từ 501 triệu đến 01 tỷ đồng), 275 mô hình nhỏ (doanh thu từ 100 triệu đồng đến 500 triệu đồng) thành lập mới trong giai đoạn thực hiện Chương trình MTQG xây dựng NTM và có 88 hộ sản xuất kinh doanh có liên kết</t>
  </si>
  <si>
    <t>Triển khai thực hiện có hiệu quả Đề án Tái cơ cấu ngành nông nghiệp; đẩy mạnh phát triển cây ăn quả, phát triển chăn nuôi theo hướng liên kết nhằm nâng cao thu nhập bình quân đầu người ít nhất thêm ít nhất 5 triệu đồng/người trong năm 2015 để đạt 35 triệu đồng/ người
 - Tuyên truyền, vân động hướng dẫn, tổ chức cho các hộ sản xuất có liên doang, liên kết trong sản xuất</t>
  </si>
  <si>
    <t>Tiêu chí 11 - Hộ nghèo</t>
  </si>
  <si>
    <t>8,2%</t>
  </si>
  <si>
    <t>Hỗ trợ giúp đở 53 hộ thoát nghèo trong năm 2015 để tỷ lệ hộ nghèo của xã còn dưới 5% so với quy định</t>
  </si>
  <si>
    <t>Giảm tỷ lệ hộ nghèo xuống 8,2%</t>
  </si>
  <si>
    <t>Hỗ trợ, giúp đở 49/127 hộ thoát nghèo trong năm 2015 để tỷ lệ hộ nghèo của xã còn dưới 5% so với quy định</t>
  </si>
  <si>
    <t>Tiêu chí số 17, Môi trường</t>
  </si>
  <si>
    <t>Bổ sung danh sách, bản cam kết BVMT của các hộ sản xuất kinh doanh
Kiểm tra, hướng dẫn các hộ sản xuất kinh doanh đảm bào môi trường</t>
  </si>
  <si>
    <t>Lập cam kết môi trường 02 hộ sản xuất kinh doanh.</t>
  </si>
  <si>
    <t>Tổng số hộ được dùng nước hợp vệ sinh: 1.551</t>
  </si>
  <si>
    <t>Xây dựng bải trung chuyển rác thải</t>
  </si>
  <si>
    <t>Tổng cơ sở sản xuất - kinh doanh đạt chuẩn về môi trường: 172</t>
  </si>
  <si>
    <t>Xây dựng bải trung chuyển rác thải tại thôn My Ngọc (hiện tại đã hoàn thiện việc chấm thầu). Mua thùng đựng rác thải công cộng đặt tại các thôn (Hiện tại đã liên hệ đơn vị cung ứng đặt mua)</t>
  </si>
  <si>
    <t>Xây dựng quy chế quản lý nghĩa trang; ban hành Quyết định đóng cửa các nghĩa trang không theo quy hoạch</t>
  </si>
  <si>
    <t>Đường làng, ngõ xóm, cảnh quan từng hộ xanh - sạch - đẹp, không có hoạt động làm suy giảm môi trường.</t>
  </si>
  <si>
    <t>Chỉnh trang, nâng cấp 3 nghĩa trang, trồng cây xanh khuôn viên khu Ngĩa trang</t>
  </si>
  <si>
    <t>Kiện toàn hoặc thành lập mới HTX môi trường</t>
  </si>
  <si>
    <t xml:space="preserve">Hiện có 3 nghĩa trang có quy hoạch, được xây dựng và quản lý theo quy hoạch (đã xử lý, đóng cửa 7 nghĩa trang). </t>
  </si>
  <si>
    <t>Hàng tuần phát động phong trào dọn dẹp vệ sinh đường làng ngõ xóm</t>
  </si>
  <si>
    <t xml:space="preserve">Toàn xã có 1.551 hộ; 3 trường; 01 trạm xá chất thải, nước thải được xử lý. </t>
  </si>
  <si>
    <t>Bổ sung, hoàn thiện văn bằng, chứng chỉ các chức danh</t>
  </si>
  <si>
    <t>Có 3 cán bộ đang đi học Đại học tại chức.</t>
  </si>
  <si>
    <t xml:space="preserve">Hiện có đủ tổ chức Mặt trận Tổ quốc, Đoàn thanh niên cộng sản Hồ Chí Minh, Hội phụ nữ, Hội nông dân, Hội cựu chiến binh xã. </t>
  </si>
  <si>
    <t>Tạo điều kiện để 3 chức danh Đc Thanh PCT, Đ/c Thọ CTMT, Đc Tú CTPN hoàn thành khoá học; sắp xếp, bố trí chức danh VP thống kê
Thiếu chứng chỉ QLNN ngạch chuyên viên: Đc Thuỷ - VP, Đc Nguyệt KT, Đc Tịnh - PCT, Đc Thắng NTM
Thiếu bằng TCCT: Đc Thu -LĐXH, Đc Thuỷ-VP, Đc Nguyệt -KT, Đc Thắng -NTM
Chứng chỉ Anh Văn thếu 10 đồng chí</t>
  </si>
  <si>
    <t>Năm 2014 đat; năm 2015 chưa xét</t>
  </si>
  <si>
    <t>Các đoàn thể bổ sung chứng nhận đạt danh hiệu tiên tiến trở lên từ năm 2010 lại nay (chưa có tổ chức nào có)</t>
  </si>
  <si>
    <t>Xây dựng Khu dân cư mẫu</t>
  </si>
  <si>
    <t>Cơ bản hoàn thành xây dựng khu dân cư kiểu mẫu</t>
  </si>
  <si>
    <t>Hoàn thành xây dựng Khu dân cư mẫu thôn Quang Thành (có KH chi tiết riêng)</t>
  </si>
  <si>
    <t>Xây dựng Vườn mẫu</t>
  </si>
  <si>
    <t>Đã xây dựng được 5 vườn mẫu</t>
  </si>
  <si>
    <t>Cần tiến hành xây dựng 5 hộ vườn mẫu theo Nghị quyết 90/NQ-HĐND của HĐND tỉnh (Phan Văn Hoá, Phạm Văn Định, Nguyễn Thị Tạo, Phạm Quang Tùng)
Hiện tại đang xây dựng phương án dự toán các vườn</t>
  </si>
  <si>
    <t>ÍCH HẬU</t>
  </si>
  <si>
    <r>
      <t xml:space="preserve">11/19 Tiêu chí, gồm:  </t>
    </r>
    <r>
      <rPr>
        <sz val="10"/>
        <rFont val="Times New Roman"/>
        <family val="1"/>
      </rPr>
      <t>Quy hoạch, Thủy lợi; Điện; Bưu điện; Chợ nông thôn; Hộ nghèo; Tỷ lệ lao động có việc làm thường xuyên; Giáo dục; Văn hóa; Y tế; An ninh trật, tự xã hội.</t>
    </r>
  </si>
  <si>
    <t>+0 Tiêu chí</t>
  </si>
  <si>
    <t xml:space="preserve"> - Hoàn thành 0,346 km đường trục thôn xóm còn thiếu và bố sung, đắp lề một số tuyến;
- Thực hiện 2,6km đường ngõ xóm theo cơ chế hỗ trợ xi măng;
- Hoàn thành tối thiểu 2,825km đường nội đồng;
- Hoàn thành tối thiểu 0,54km đường trục xã, thôn có mương thoát nước; 
-Trồng 1500 cây bóng mát các trục đường xã, trục thôn</t>
  </si>
  <si>
    <t>Làm mới 355m đường ngõ xóm tại thôn Thống Nhất (180m), Ích Mỹ (175m);
- Làm mới 200m đường trục chính nội đồng tại thôn Phù Ích 
- Khởi công 700m mương thoát nước tại đường trục xã thôn Lương Trung (65m), đường trục thôn Phù Ích (635m)</t>
  </si>
  <si>
    <t xml:space="preserve">- Đường trục thôn: Kiên cố được  0,232/0,346km (đạt 67%) luỹ kế đến nay 3,795/5,595 km (đạt 67,8%); 
-  Đường ngõ xóm: Kiên cố 2,613/2,6km (đạt 87%) luỹ kế đến nay kiên cố được 12,075/15,579 km (đạt 77,5%);
- Đường nội đồng: Kiên cố được 3,565/2,825km, luỹ kế đến nay 12,121/17,083 km (đạt 70,9%)
- Số km mương đạt chuẩn  3,404/5,595 km; 
- Trồng được 700/1500 cây tại các tuyến đường trục thôn </t>
  </si>
  <si>
    <t>- Cần kiên cố tối thiểu 0,1215km đường trục thôn; 
- Xây dựng tối thiểu 0,54km đường trục xã, thôn có mương thoát nước; 
-Trồng cây bóng mát các trục đường xã, trục thôn (800 cây).</t>
  </si>
  <si>
    <t>- Trường mầm non: 
+ Chỉnh trang 7 phòng học, 6 phòng chức năng;
+ Nâng cấp nhà ăn bán trú
+ Bổ sung đồ chơi, trang thiết bị các phòng chức năng;
+ Chỉnh trang khuôn viên sân trường tạo cảnh quan xanh sạch đẹp 
- Trường học tiểu học: xây dựng mới nhà ăn bán trú;
- Trường THCS: sát nhập; mua sắm các trang thiết bị, chỉnh trang các hạng mục để đạt chuẩn</t>
  </si>
  <si>
    <t>- Trường Mầm non:
+ Chỉnh trang 6 phòng chức năng;
+ Bổ sung đồ chơi, trang thiết bị các phòng chức năng;
+ Chỉnh trang khuôn viên sân trường
-Trường học tiểu học: Hoàn thiện tầng 1 nhà ăn bán trú;
 - Trường THCS:
+ Bàn giao cơ sở vật chất;
+ Chỉnh trang các hạng mục (hàng rào, bồn hoa, cây cảnh), bổ sung thiết bị bàn ghế học sinh</t>
  </si>
  <si>
    <t>- Trường mầm non: 
+ Chỉnh trang 7 phòng học, hoàn thiện chỉnh trang 6 phòng chức năng;
+ Nâng cấp nhà ăn bán trú
+ Hoàn thiện chỉnh trang khuôn viên sân trường tạo cảnh quan xanh sạch đẹp ; 
- Trường học tiểu học: Hoàn thiện nhà ăn bán trú;
- Trường THCS: hoàn thiện mua sắm các trang thiết bị, chỉnh trang các hạng mục để đạt chuẩn</t>
  </si>
  <si>
    <t xml:space="preserve">Chỉnh trang nâng cấp các khuôn viên nhà văn hóa, khu thể thao thôn;bổ sung CSVC, tủ sách thôn bên trong NVH thôn; Bổ sung hàng rào xanh, cây xanh; </t>
  </si>
  <si>
    <t xml:space="preserve">- Hoàn thành chỉnh trang nâng cấp các khuôn viên nhà văn hóa,  5/5 thôn đạt; Bổ sung CSVC, sách tại các nhà văn hoá;
-  Khu thể thao thôn: 5/5 thôn đạt 80%
-  Cần bổ sung hàng rào xanh, cây xanh; </t>
  </si>
  <si>
    <t xml:space="preserve"> - Hoàn thiện Khu thể thao thôn 5/5 thôn (trồng cây xung quanh, hoàn thiện hàng rào Khu TT thôn Phù Ích, Bắc Kinh);
-  Cần bổ sung hàng rào xanh, cây xanh tại nhà văn hoá Bắc Kinh, Thống Nhất, Ích Mỹ; </t>
  </si>
  <si>
    <t>- Xoá nhà dột nát 8 nhà hộ nghèo (có phát sinh 01 nhà), tổng số nhà cần xoá 9 nhà;
-Tuyên truyền vận động người dân chỉnh trang, cải tạo nhà ở, công trình vệ sinh đạt chuẩn tại 273 hộ</t>
  </si>
  <si>
    <t xml:space="preserve">- Hoàn thiện phần thô nhà hộ Lê Văn Quân thôn Thống Nhất; - Khởi công nhà hộ Nguyễn Thị Vân, thôn Bắc Kinh  </t>
  </si>
  <si>
    <t xml:space="preserve"> -Hoàn thành 24 nhà thuộc diện chính sách theo QĐ 22, 7 nhà hộ nghèo, còn 02 nhà đang xây dựng;
- Chỉnh trang, di dời được 206 công trình vệ sinh, chuồng trại bất hợp lý</t>
  </si>
  <si>
    <t>"- Xoá 2 nhà còn lại (hộ Lê Văn Quân, hộ Nguyễn Thị Vân); 
- Chỉnh trang, di dời 67 chuồng trại bất hợp lý</t>
  </si>
  <si>
    <t>- Năm 2015: 35 triệu; 
- Thành lập  mới 01 MH lớn (cánh đồng mẫu lớn 100 ha N98 tại Phú Ích, Bắc Kinh)
- Nâng cấp 01 MH vừa thành mô hình lớn (MH chăn nuôi tổng hợp hộ Nguyễn Hùng);  
- Nâng cấp mô hình ông Nguyễn Văn Song từ mô hình nhỏ thành MH  vừa;
- Thành lập mới 05 mô hình nhỏ
- Thực hiện đầy đủ HS, vận động 30% hộ liên kết với doanh nghiệp</t>
  </si>
  <si>
    <t xml:space="preserve"> - Hoàn thiện nâng cấp mô hình chăn nuôi hộ Nguyễn Hùng đang nâng cấp cơ sở vật chất (truồng trại);</t>
  </si>
  <si>
    <t xml:space="preserve">  '- Thành lập mới 01 MH lớn (cánh đồng mẫu lớn 100 ha N98 tại Phú Ích, Bắc Kinh) và 5 mô hình nhỏ; 
- Hoàn thiện nâng cấp mô hình chăn nuôi hộ Nguyễn Hùng đang nâng cấp cơ sở vật chất (truồng trại);
- MH hộ Nguyễn Văn Song đã hoàn thiện xây dựng cơ sở vật chất; 
- Hiện có 2 mô hình lớn, 5 mô hình vừa, 15 mô hình nhỏ, 10 hộ chăn nuôi có hoạt động liên kết</t>
  </si>
  <si>
    <t>-Hoàn chỉnh thẩm định số liệu thu nhập;
- Tiến hành thả giống, hoàn thiện nâng cấp mô hình hộ Nguyễn Hùng (01 mô hình lớn); 
-Thực hiện đầy đủ HS, vận động 30% hộ liên kết với doanh nghiệp</t>
  </si>
  <si>
    <t>Hình Thức tổ chức sản xuất</t>
  </si>
  <si>
    <t xml:space="preserve"> - Thành lập mới tối thiểu 3 HTX;
- Thành lập mới 1 THT thu mua nông sản
- Bổ sung  hồ sơ 03 DN</t>
  </si>
  <si>
    <t xml:space="preserve">Bổ sung hồ sơ 2 DN (Công ty TNHH TM &amp; DV Tấn Lộc, thôn Thống Nhất; DN tư nhân Hùng Vinh); 
</t>
  </si>
  <si>
    <t xml:space="preserve"> - 5 HTX (HTX chợ eo, HTX nông nghiệp, HTX môi trường, HTX nuôi trồng thuỷ sản Thống Nhất, HTX thuỷ lợi tưới tiêu), trong đó có HTX thuỷ lợi tưới tiêu chưa chuyển đổi, 5/5 HTX chưa có hoạt động liên kết với DN; 
- 03 THT (THT thu mua nông sản, THT thợ nề, THT nuôi lợn liên kết; trong đó, có 01 THT nuôi lợn liên kết có hoạt động liên kết, 02 THT (thu mua nông sản, thợ nề chưa có hoạt động liên kết)
- 03 DN (DN Thái Quý, Công ty TNHH TM &amp; DV Tấn Lộc, thôn Thống Nhất; DN tư nhân Hùng Vinh);</t>
  </si>
  <si>
    <t>- Tuyên truyền, vận động các 5 HTX, 2 THT liên kết với doanh nghiệp trên địa bàn; 
- Chuyển đổi HTX thuỷ lợi tưới tiêu theo Luật HTX 2013;
- Hướng dẫn THT, DN bổ sung hồ sơ ( Lập báo cáo kết quả SXKD của 3 THT, báo cáo tài chính của 3 doanh nghiệp và lưu trữ hồ sơ tại xã;</t>
  </si>
  <si>
    <t xml:space="preserve">- Điều tra khảo sát lại số hộ sử dụng nước HVS; Phối hợp Trung tâm NSVSMT tỉnh, tập huấn nâng cao ý thức người dân sử dụng nước sạch (di dời chuồng trại đảm bảo vệ sinh, vệ sinh định kỳ bể lọc, sử dụng bể lọc mini...), lấy mẫu phân tích chất lượng nước;
- Đôn đốc 12 hộ chăn nuôi quy mô lớn thực hiện đề án bảo vệ môi trường theo quy định
- Bổ sung các văn bản, hồ sơ còn thiếu về hoạt động bảo vệ môi trường xanh sạch đẹp
-Lập quy hoạch chi tiết nghĩa trang, trồng cây, xây dựng nghĩa trang theo quy hoạch
- Xã có phương án xử lý bãi rác tạm hoặc đầu tư xây dựng cải tạo thành trạm trung chuyển hợp vệ sinh hoặc san lấp đóng cửa bãi rác tạm;
- Xây dựng 0,54km mương thoát nước </t>
  </si>
  <si>
    <t>- Khởi công xây dựng 180 m mương thoát nước đường trục xã tại thôn Lương Trung, 140m đường trục thôn tại thôn Phù Ích</t>
  </si>
  <si>
    <t xml:space="preserve"> -  Khảo sát tình hình sử dụng nước sạch hợp vệ sinh;
- Đã có 69/69 hộ đăng ký cam kết bảo vệ môi trường; hồ sơ cam kết bảo vệ môi trường cho 12 hộ chăn nuôi; 
- QH 4 nghĩa trang, có quy chế quản lý, sử dụng nghĩa trang.
- Đầu tư xây dựng bãi trung chuyển rác; 
- Có HTX Vệ sinh MT hoạt động 2 lần/tuần.
 - Hệ thống thoát nước sinh hoạt  đạt 12,991/15,049 km.
- Hoàn thành việc chỉnh trang mương thoát nước 1450/1450m đường trục thôn, ngõ xóm (làm nắp đậy); 
- Di dời, chỉnh trang 206/273 hộ có công trình vệ sinh, chuồng trại bất hợp lý</t>
  </si>
  <si>
    <t xml:space="preserve"> - Phối hợp với Trung tâm nước sạch vệ sinh môi trường nông thôn lẫy mẫu phân tích đánh giá chất lượng nước sạch đạt QCQG; 
 - Bổ sung các văn bản, hồ sơ còn thiếu về hoạt động bảo vệ môi trường xanh sạch đẹp; 
- Thường xuyên tuyên truyền nhân dân ý thức trong việc bảo vệ môi trường, chỉnh trang vườn hộ;
-  Quy hoạch chi tiết nghĩa trang được cấp có thẩm quyền phê duyệt, trồng cây, đầu tư xây dựng nghĩa trang theo quy hoạch;
- Xã có phương án xử lý bãi rác tạm hoặc đầu tư xây dựng cải tạo thành trạm trung chuyển hợp vệ sinh hoặc san lấp đóng cửa bãi rác tạm; 
- Xây dựng 0,54km mương thoát nước </t>
  </si>
  <si>
    <t>Hệ thống chính trị xã hội vững mạnh</t>
  </si>
  <si>
    <t>Chuẩn hoá 3 cán bộ để đạt chuẩn (Bí thư đoàn, Chủ tịch Hội cựu chiến binh, Chủ tịch Hội nông dân) bổ sung 01 cán bộ phụ trách Tài chính kế hoạch</t>
  </si>
  <si>
    <t xml:space="preserve">  Hiện có 21/22 người (thiếu chức danh Tài chính kế hoạch); trong đó cán bộ, công chức xã đạt chuẩn 19 người, 3 cán bộ đang đào tạo (Chủ tịch Hội nông dân, Bí thư đoàn thanh niên, chủ tịch Hội Cựu binh) </t>
  </si>
  <si>
    <t>- Hoàn thành đào tạo chuyên môn 03 chức danh  (Chủ tịch Hội nông dân, Bí thư đoàn thanh niên, chủ tịch Hội Cựu binh);
- Bổ sung 01 biên chế (Tài chính Kế hoạch)</t>
  </si>
  <si>
    <t>Xã Đức Lạng</t>
  </si>
  <si>
    <t>12/18 tiêu chí: Quy hoạch; Thuỷ lợi; Điện; Bưu điện; Trường học; Nhà ở dân cư; Hộ nghèo; Tỷ lệ lao động có việc làm thường xuyên; Giáo dục; Y tế; Văn hoá; An ninh trật tự xã hội</t>
  </si>
  <si>
    <t>Chỉnh trang, đắp bổ sung lề đường 3km. Để đảm bảo đạt chuẩn bền vững</t>
  </si>
  <si>
    <t>Đắp lề 1km</t>
  </si>
  <si>
    <t>Chỉnh trang, đắp bổ sung lề đường 2km.</t>
  </si>
  <si>
    <t>Cần xây dựng hệ thống mương thoát nước thải (3 km) các trục đường chính, cụm dân cư theo quy hoạch được duyệt (6km/8,6km).</t>
  </si>
  <si>
    <t>Xây 50m rãnh tại thôn Minh Lạng</t>
  </si>
  <si>
    <t>3,35km/8,6km (trong đó có 600m chưa gia áo)</t>
  </si>
  <si>
    <t>Cần xây dựng 2,65km hệ thống mương thoát nước thải các trục đường chính, cụm dân cư</t>
  </si>
  <si>
    <t>Cần trồng cây xanh bổ sung để đạt theo quy định (6,13/11,6km)</t>
  </si>
  <si>
    <t>0km</t>
  </si>
  <si>
    <t>3,15/11,6km</t>
  </si>
  <si>
    <t xml:space="preserve">Cần trồng cây xanh trên 3km đường  </t>
  </si>
  <si>
    <t>- Bổ sung phòng chức năng của NVH xã và nâng cấp sân vận động xã</t>
  </si>
  <si>
    <t>Triển khai các công việc để làm Nhà truyền thống và phòng Thư viện</t>
  </si>
  <si>
    <t>Đã xây mới NVH xã, có SVĐ xã</t>
  </si>
  <si>
    <t xml:space="preserve">Bổ sung hoàn thiện các phòng chức năng của NVH xã. Làm hệ thống thoát nước, sân khấu ngoài trời của SVĐ xã </t>
  </si>
  <si>
    <t>NVH thôn Minh Lạng: Hoàn thiện khuôn viên, hàng rào xanh, làm nhà để xe, làm sân thể thao đơn giản</t>
  </si>
  <si>
    <t>Không triển khai</t>
  </si>
  <si>
    <t>Đã xây xong NVH, xây hàng rào, trồng cây xanh, xây nhà vệ sinh, trang trí khánh tiết, tủ sách, có bàn ghế</t>
  </si>
  <si>
    <t>Hoàn thiện khuôn viên, làm sân thể thao đơn giản, nhà để xe, hoàn thiện hàng rào xanh</t>
  </si>
  <si>
    <t>NVH thôn Tiến Lạng: Hoàn thiện NVH, khuôn viên, hàng rào xanh, nhà vệ sinh, nhà để xe, hoàn thiện khánh tiết, mua săm bàn ghế.</t>
  </si>
  <si>
    <t xml:space="preserve">Đã xây và gia trát cơ bản hoàn thiện NVH, đã xây hàng rào </t>
  </si>
  <si>
    <t>Lát (láng) nền, lắp đặt cửa, sơn, hoàn thiện khánh tiết, mua sắm thiết bị, bàn ghế. Hoàn thiện khuôn viên, xây các công trình phụ trợ (WC, nhà để xe, sân thể thao đơn giản), hoàn thiện hàng rào xanh</t>
  </si>
  <si>
    <t>NVH thôn Hà Cát: Hoàn thiện NVH khuôn viên, hàng rào xanh,  nhà vệ sinh, nhà để xe, hoàn thiện khánh tiết, mua săm bàn ghế.</t>
  </si>
  <si>
    <t>Lắp đặt hoàn thiện hệ thống cửa</t>
  </si>
  <si>
    <t>Đã xây và hoàn thiện NVH, chưa làm hàng rào</t>
  </si>
  <si>
    <t>Hoàn thiện khuôn viên, xây các công trình phụ trợ (WC, nhà để xe, sân thể thao đơn giản), trang trí khánh tiết, mua sắm bàn ghế và các thiết bị, làm hàng rào xanh</t>
  </si>
  <si>
    <t>NVH thôn Sơn Quang: Hoàn thiện NVH, khuôn viên, hàng rào xanh,  nhà vệ sinh, nhà để xe, hoàn thiện khánh tiết, mua săm bàn ghế.</t>
  </si>
  <si>
    <t xml:space="preserve">Đã xây và hoàn thiện NVH, đã xây hàng rào </t>
  </si>
  <si>
    <t xml:space="preserve"> Hoàn thiện khuôn viên, xây các công trình phụ trợ (WC, nhà để xe, sân thể thao đơn giản),trang trí khánh tiết, mua sắm bàn ghế và các thiết bị, hoàn thiện hàng rào xanh</t>
  </si>
  <si>
    <t>NVH thôn Vĩnh Yên: Hoàn thiện khuôn viên, hàng rào xanh,  nhà vệ sinh, nhà để xe, hoàn thiện khánh tiết, mua săm bàn ghế.</t>
  </si>
  <si>
    <t>Đã xây xong NVH, trang trí khánh tiết, tủ sách, chưa làm hàng rào</t>
  </si>
  <si>
    <t>Đổ đất, hoàn thiện khuôn viên, xây các công trình phụ trợ (WC, nhà để xe, sân thể thao đơn giản), mua sắm bàn ghế, làm hàng rào xanh</t>
  </si>
  <si>
    <t>NVH thôn Tân Quang: Hoàn thiện khuôn viên, hàng rào xanh,  nhà vệ sinh, nhà để xe, hoàn thiện khánh tiết, mua săm bàn ghế.</t>
  </si>
  <si>
    <t>Mua sắm bàn ghế</t>
  </si>
  <si>
    <t>Đã xây xong NVH, trang trí khánh tiết, mua sắm bàn ghế,tủ sách, chưa làm hàng rào</t>
  </si>
  <si>
    <t xml:space="preserve"> Hoàn thiện khuôn viên, xây các công trình phụ trợ (WC, nhà để xe, sân thể thao đơn giản), làm hàng rào xanh</t>
  </si>
  <si>
    <t>.- Đẩy nhanh phát triển kinh tế trang trại, gia trại, các mô hình, dự án và kinh tế hộ gia đình trên đại bàn;
- Tăng cường phát triển ngành nghề TTCN, DV, TM"
- Phần đấu thu nhập bình quân đầu người đạt 35 tr đ/ng/năm</t>
  </si>
  <si>
    <t>.- Đẩy nhanh phát triển kinh tế trang trại, gia trại, các mô hình, dự án và kinh tế hộ gia đình trên đại bàn;
- Tăng cường phát triển ngành nghề TTCN, DV, TM</t>
  </si>
  <si>
    <t>Tiến hành điều tra thu nhập, xây dựng và hoàn thiện hồ sơ</t>
  </si>
  <si>
    <t>.- Xây dựng 01 mô hình sản xuất kinh doanh lớn; 02 mô hình SXKD vừa và các HTTCSX</t>
  </si>
  <si>
    <t xml:space="preserve">Hoàn thiện thủ tục thành lập 01 mô hình sẩn xuất lớn (MH trồng hoa Ly), tiến hành thủ tục thành lập 02 mô hình vừa ( Nuôi vịt thương phẩm 4500 con/lứa &amp; Nuôi cá Trắm đen thương phẩm 20.000 con) </t>
  </si>
  <si>
    <t>Hiện có 04 mô hình sản xuất kinh doanh lớn; 03 mô hình SXKD vừa và 30 mô hình SXKD nhỏ.</t>
  </si>
  <si>
    <t>Hoàn thiện hồ sơ thủ tục các mô hình đã thành lập, phát huy hiêu quả của các mô hình và HTTCSX</t>
  </si>
  <si>
    <t>Cũng cố, tăng cường các HTX hoạt động có hiệu quả</t>
  </si>
  <si>
    <t>Cũng cố hồ sơ, tăng cường hiệu quả hoạt động</t>
  </si>
  <si>
    <t>Hiện có 5 HTX</t>
  </si>
  <si>
    <t xml:space="preserve">Phát huy hiệu quả các THT đã thành lập </t>
  </si>
  <si>
    <t xml:space="preserve"> Có 6 THT</t>
  </si>
  <si>
    <t xml:space="preserve">Phát huy hiệu quả các DN đã thành lập </t>
  </si>
  <si>
    <t>Có 4 DN</t>
  </si>
  <si>
    <t>Cần thực hiện xây dựng nghĩa trang theo QH</t>
  </si>
  <si>
    <t>Chưa thực hiện xây dựng ngĩa trang theo QH</t>
  </si>
  <si>
    <t>Triển khai xây dựng 02 nghĩa trang theo QH được duyệt</t>
  </si>
  <si>
    <t>Cần xây dựng hệ thống mương thoát nước thải (3km) các trục đường chính, cụm dân cư theo quy hoạch được duyệt (6km/8,6km).</t>
  </si>
  <si>
    <t>Trung Lễ</t>
  </si>
  <si>
    <t>0: Tiêu chí</t>
  </si>
  <si>
    <t xml:space="preserve"> - Bổ sung các biển báo tại các trục đường chính của 5 thôn
- Bổ sung đắp tuyến lề đường 50m thôn Trung Tiến
- Xây mới thêm ít nhất 0,445km tuyến mương thoát nước thải
- Bổ sung các cây đã chết và trồng mới thêm: 0,6km</t>
  </si>
  <si>
    <t>Hoàn thiện 50m mương thoát nước còn lại.</t>
  </si>
  <si>
    <t xml:space="preserve">528m mương thoát nước thải
</t>
  </si>
  <si>
    <t xml:space="preserve"> - Bổ sung các biển báo tại các trục đường chính của 5 thôn
- Bổ sung đắp tuyến lề đường 50m thôn Trung Tiến
- Bổ sung các cây đã chết và trồng mới thêm: 0,6km</t>
  </si>
  <si>
    <t xml:space="preserve"> - Trường mầm non: Tổ chức xây dựng Trường mầm non
- Trường TH: Hoàn thiện các hạng mục còn lại</t>
  </si>
  <si>
    <t xml:space="preserve"> - Mở thầu xây dựng trường mầm non
- Lắp xong hệ thống điện nhà ăn bán trú trường tiểu học
</t>
  </si>
  <si>
    <t>50-70%</t>
  </si>
  <si>
    <t xml:space="preserve"> - Hoàn thiện nhà ăn bán trú trường tiểu học: 20%
- Xây mới trường mầm non</t>
  </si>
  <si>
    <t xml:space="preserve">  - Nhà văn hóa Trung Tiến: Làm nhà vệ sinh, Làm nhà để xe, Làm hàng rào thép gai Đổ đất khuôn viên nhà văn hóa
- Nhà văn hóa Trung Khánh: Làm nhà vệ sinh, Làm nhà để xe, Làm hàng rào thép gai Đổ đất khuôn viên nhà văn hóa
 - Nhà văn hóa Trung Bắc: Làm nhà để xe, Đổ đất khuôn viên nhà văn hóa
 - Nhà văn hóa Trung Nam:  Làm nhà để xe, trồng cây xanh phía trước nhà
 - Nhà văn hóa Đông: Làm nhà vệ sinh, Làm nhà để xe, xây dựng bồn cây trồng cây xanh
- Trồng thêm 300m hàng rào xanh tại 5 nhà văn hóa thôn
- Làm 265m mương bao quanh sân vận động
- Bổ sung cây xanh 
- Làm mới 2 cầu môn</t>
  </si>
  <si>
    <t xml:space="preserve">+ Thôn Trung Nam
Bổ sung thêm 4 bộ bàn ghế đã sửa chửa.
+ Thôn Trung Đông:
Xây xong 8 bồn trồng hoa, cây xanh trong khuôn viên nhà văn hóa
</t>
  </si>
  <si>
    <t xml:space="preserve">
</t>
  </si>
  <si>
    <t>&gt;70%</t>
  </si>
  <si>
    <t xml:space="preserve">  - Nhà văn hóa Trung Tiến: Làm nhà vệ sinh, Làm nhà để xe, làm trần nhà văn hóa thôn, Làm hàng rào thép gai Đổ đất khuôn viên nhà văn hóa
- Nhà văn hóa Trung Khánh: Làm nhà vệ sinh, Làm nhà để xe, Làm hàng rào thép gai Đổ đất khuôn viên nhà văn hóa
 - Nhà văn hóa Trung Bắc: Làm nhà để xe, làm trần nhà văn hóa thôn, Đổ đất khuôn viên nhà văn hóa
Trồng thêm 300m hàng rào xanh tại 5 nhà văn hóa thôn
- Làm 265m mương bao quanh sân vận động
- Bổ sung cây xanh 
- Làm mới 2 cầu môn</t>
  </si>
  <si>
    <t>MH lớn: xây dựng 01 MH lớn và 01 MH vừa</t>
  </si>
  <si>
    <r>
      <t>Đổ 350 m</t>
    </r>
    <r>
      <rPr>
        <vertAlign val="superscript"/>
        <sz val="10"/>
        <rFont val="Times New Roman"/>
        <family val="1"/>
      </rPr>
      <t xml:space="preserve">3 </t>
    </r>
    <r>
      <rPr>
        <sz val="10"/>
        <rFont val="Times New Roman"/>
        <family val="1"/>
      </rPr>
      <t>cát san lấp mặt bằng xây dựng Mô hình quy mô lớn nuôi trên 100 con/lứa Nuôi bò chất lượng cao.</t>
    </r>
  </si>
  <si>
    <t>Xây dựng 1 mô hình lớn
Xây dựng 1 mô hình vừa</t>
  </si>
  <si>
    <t>Công nhận tiếp 3 thôn văn hóa Trung Tiến, Trung Nam và Trung Đông</t>
  </si>
  <si>
    <t>Bổ sung quyết định cộng nhận thôn văn hóa 3 thôn</t>
  </si>
  <si>
    <t xml:space="preserve"> - Thành lập mới thêm 01 HTX
- Xây dựng liên kết giữa các THT với doanh nghiệp</t>
  </si>
  <si>
    <t xml:space="preserve"> - Thành lập mới 1 HTX
- Xây dựng liên kết giữa các THT với doanh nghiệp.
 - Bổ sung hồ sơ, báo cáo đánh giá hoạt động có hiệu quả.</t>
  </si>
  <si>
    <t xml:space="preserve"> - Lấy mẫu xét nghiệm đảm bảo 50% số hộ được sử dụng nước sạch
- Hoàn thành hệ thống ống cấp 2, cấp 3 tới các hộ gia đình, đảm bảo ít nhất 500 hộ sử dụng nước máy
- Tuyên truyền vận động nhân dân phát quang hàng lang, tổng dọn vệ sinh định kỳ hàng tháng đường làng, ngõ xóm
 - Hoàn thiện quy hoạch chi tiết nghĩa trang và báo cáo đánh giá TĐMT của 02 nghĩa trang: Cồn Độ, Ba Lớn
- Xây dựng hàng rào thép gai và trồng cây xanh, làm mương thoát nước
</t>
  </si>
  <si>
    <t>&gt;50%</t>
  </si>
  <si>
    <t xml:space="preserve"> - Quy hoạch  chi tiết 2 nghĩa trang: Ba lớn và Cồn độ
- Xây dựng hàng rào 2 nghĩa trang
- Cung cấp cho tối thiểu: 500 hộ sử dụng nước sạch</t>
  </si>
  <si>
    <t>Hệ thống chính trị</t>
  </si>
  <si>
    <t xml:space="preserve"> - Đào tạo 4 cán bộ đạt chuẩn</t>
  </si>
  <si>
    <t>&gt;80%</t>
  </si>
  <si>
    <t>Đào tạo 4 cán bộ đạt chuẩn</t>
  </si>
  <si>
    <t>Xuân Thành</t>
  </si>
  <si>
    <t xml:space="preserve">Đạt 10 tiêu chí gồm có: Quy hoạch, Điện, Bưu điện, Trường học, Hộ Nghèo, Tỷ lệ lao động,  Giáo dục, Y tế, Hệ thống chính trị xã hội, ANTT - XH </t>
  </si>
  <si>
    <t xml:space="preserve"> Không</t>
  </si>
  <si>
    <t xml:space="preserve"> - Lập phương án và dự toán tiến hành tu sửa, bảo dưỡng 2 km đường trục xã (tuyến từ nhà anh Bé nghĩa đi thôn Thành Sơn và tuyến từ nhà Tân Bình đến nhà Ông Hạo) đã xuống cấp  trình thẩm định, phê duyệt trong tháng 6;
 - Tiến hành xây dựng 0,86 km tại thôn Thanh Văn. Thực hiện thêm 0,55 km tại thôn Thanh Văn; 0,2 km thôn Thành Hải 0,35 km; 
 - Hoàn thành thi công các tuyến sau: 
+ Tuyến từ nhà anh Thống đến ao ông Thanh 460 m thôn Thành Sơn bằng Bê tông;
+ Tuyến Cầu Vẹo đi vùng SX rau công nghệ cao1,084 km bằng nền cứng cấp phối đá dăm;
 - Tuyến đông Đồng rống đến trại ông Thắng 686 m;
 - Tuyến ông Hạo đi Lòi Xanh 903 m  nền cứng cấp phối đá dăm;
 - Tuyến cựa anh Báo đi  Phụ Lão 375m  nền cứng cấp phối đá dăm;
 - Tuyến cồn Phụ Lão đến đường đi bãi rác 850 m  nền cứng cấp phối đá dăm;
- Tuyến đường trục chính nội đồng thôn Thành yên 0,988km  nền cứng cấp phối đá dăm;                                - Làm rãnh thoát nước đường giao thông trong khu dân cư với chiều dài 8,6 km;
 - Bổ sung đảm bảo đủ số lượng theo quy định, dự kiến trồng bổ sung trong tháng 8,9;</t>
  </si>
  <si>
    <t xml:space="preserve"> - Hoàn thiện hồ sơ, bàn giao mặt bằng đường trục chính nội đồng 1,084 km đường từ Vũng tự đi vùng Rau sạch cho công ty Dũng Tình thi công;
 - Đổ đất cấp3 đường thôn Thanh văn, Thành phú 1,911 m;
 - San ủi mặt bằng  đường trục chính nội đồng thôn Thành yên 0,988km; 
 - Làm hồ sơ bàn giao thi công 0,903 km đường trục nội đồng cho nhà thầu tại thôn Thanh văn</t>
  </si>
  <si>
    <t xml:space="preserve"> - Tu sửa, bảo dưỡng 2,2 km đường trục xã;
 - Đẩy nhanh tiến độ thi công xây dựng 0,29 km đường trục thôn tại thôn Thanh Văn; 
 - Thực hiện thêm 0,35km tại thôn Thành Hải; 
 - Đẩy nhanh tiến độ thi công 1,911 km đường trục chính nội đồng. Cần cứng hóa ít nhất thêm 2,639km;
 - Làm rãnh thoát nước đường giao thông trong khu dân cư với chiều dài 8,6 km;
 - Trồng bổ sung cây bóng mát dọc đường trục xã, thôn (20%);
 - Vệ sinh đường làng ngõ xóm, đắp bù phụ lề đường còn thiếu.</t>
  </si>
  <si>
    <t xml:space="preserve"> -  Thi công sữa chữa nâng cấp 2,2 km đường trục xã;
  -  Làm mới 0,35 km ngõ xóm không lầy lội vào mùa mưa;
 - Đẩy nhanh tiến độ thi công 1,084 km đường trục chính nội đồng;
 - Làm cấp phối đá Bây B lớp trên 1,911 km đường trục chính nội đồng thôn Thanh văn và thôn thanh phú, đổ đất cấp 3 đường trục chính nội đồng thôn Thành yên 0,988km;
 - Bàn giao thi công 0,903 km đường trục nội đồng cho nhà thầu tại thôn Thanh văn.
 - Làm rãnh tiêu thoát mước hai bên đường trục xã 7.7 km;
 - Trồng cây bòng mát hai bên đường trục xã 3.6 km.</t>
  </si>
  <si>
    <t xml:space="preserve"> - Cần bổ sung Báo cáo kế hoạch sử dụng, quản lý điều tiết nước phục vụ sản xuất hàng năm của HTX hoàn thành trong tháng 7/2015.  
 - Cần kiên cố ít nhất 1,5km mương cứng hóa
 - Hiện đã hoàn thành hồ sơ, đang thi công 1,88 km theo chương trình hỗ trợ xi măng và 0,39 km theo dự án (đã lập hồ sơ và triển khai) </t>
  </si>
  <si>
    <t>- Đã hoàn thành thêm được 70m mương tuyến từ đường 106 đi Đồng kỵ;
-  Đã hoàn thành được 40m tuyến Đồng Rống.</t>
  </si>
  <si>
    <t xml:space="preserve">- Tiếp tục hoàn thành tuyến mương từ đường 106 đi Đồng Kỵ, tuyến Đồng Rống.
- Khởi công Tuyến mương từ hè ông Tân đến hè ông Bé Nghĩa dài 463 m. 
</t>
  </si>
  <si>
    <t xml:space="preserve">
 - Cần kiên cố ít nhất 1,406 km mương cứng hóa 
</t>
  </si>
  <si>
    <t>Cơ sở vật chất Văn hóa</t>
  </si>
  <si>
    <t xml:space="preserve"> - Nhà văn hoá xã: 
 + Chỉnh trang lại nhà văn hóa, bổ sung thêm thiết chế (ghế ngồi, khánh tiết trong nhà văn hoá).
+ Bổ sung trang thiết bị của 5 phòng chức năng  (máy tính, các đầu sách, dụng cụ thể thao, văn nghệ, bàn ghế làm việc).
 - Đối với khu thể thao xã: Đẩy nhanh tiến độ hoàn thành hàng rào khuôn viên và trồng cây xanh.
 - Nhà văn hóa thôn:
 + Đẩy nhanh tiến độ hoàn thành 4 nhà văn hóa thôn đó là Thôn Thành Long, Thôn Thành Hải, thôn Minh Hòa, Thôn Hương Hòa).
 + Tiến hành làm nhà vệ sinh và các công trình phụ trợ của 7 thôn đó là thôn Thành Hải, Minh Hòa, Hương Hòa, Thành Long, Thành Vân, Thanh Văn và Thành Sơn)
 + Tiến hành mua trang thiết bị: bàn ghế, tủ sách, phông màn ở 9 nhà văn hóa thôn.
 + Các thôn còn lại tiến hành xây dựng khuôn viên khu thể thao thôn. 
 + 6 thôn tiến hành làm bồn hoa cây cảnh.
 + 10/10 thôn tiếp tục phủ xanh hàng rào xanh.
</t>
  </si>
  <si>
    <t xml:space="preserve"> - Nhà văn hóa thôn Minh Hòa đang hoàn thiện (gần xong phần trát).
- Thôn Thành Long trang trí các khánh tiết xong. 
- Thôn Thành Yên tiến hành san lấp trồng bờ rào xanh khu thể thao xong.
- Thôn Hương Hòa tiến hành lắp hệ thống cửa hội quán, chỉnh trang khuôn viên.
</t>
  </si>
  <si>
    <t>- Đẩy nhanh tiến độ thi công nhà văn hóa 2 thôn Minh Hòa, Thành Hải.
- làm bờ rào khuôn viên sân thể thao Minh Hòa, khuôn viên Hương Hòa.
- Hoàn thiện hồ sơ 5 phòng chức năng.
- trang trí lại hội quán các thôn Hương Hòa,Thành Tiến, Thành Yên, Thanh Văn, Thành Vân, Thành Phú, Thành Sơn, Thành Long.</t>
  </si>
  <si>
    <t xml:space="preserve"> - Nhà văn hoá xã: 
 + Chỉnh trang lại nhà văn hóa, bổ sung thêm thiết chế (ghế ngồi, khánh tiết trong nhà văn hoá).
+ Bổ sung trang thiết bị của 5 phòng chức năng  (máy tính; các đầu sách; dụng cụ thể thao, văn nghệ; bàn ghế làm việc).
 - Đối với khu thể thao xã: Đẩy nhanh tiến độ hoàn thành hàng rào khuôn viên và trồng cây xanh.
 - Nhà văn hóa thôn:
 + Đẩy nhanh tiến độ hoàn thành 2 nhà văn hóa thôn đó là thôn Thành Hải, thôn Minh Hòa).
 + Tiến hành làm nhà vệ sinh và các công trình phụ trợ của6 thôn đó là thôn Thành Hải, Minh Hòa, Hương Hòa, Thành Vân, Thanh Văn và Thành Sơn)
 + Tiến hành mua trang thiết bị: bàn ghế, tủ sách, phông màn ở 3 nhà văn hóa thôn.
 + Các thôn còn lại tiến hành xây dựng khuôn viên khu thể thao thôn. 
 +Đang hoàn thiện  bồn hoa cây cảnh 6 thôn .
 + 10/10 thôn tiếp tục phủ xanh hàng rào xanh.
</t>
  </si>
  <si>
    <t xml:space="preserve"> - Làm tờ trình xin chủ trương, ý kiến của MTTQ huyện xem xét ưu tiên nguồn lực thực hiện đối với các nhà chính sách. Ứng kinh phí hỗ trợ theo Quyết định 22 để các hộ triển khai thị công kịp thời hoàn thành trước 30/9.</t>
  </si>
  <si>
    <t xml:space="preserve"> - 1 nhà ông phương theo quyết định 22 đang sửa, bà Thanh đổ xong móng.
</t>
  </si>
  <si>
    <t xml:space="preserve"> - Tiếp tục sửa nhà ông Phan Xuân Phương thôn Hương Hòa, xây mới nhà bà Trần Thị Thanh thôn Thành Yên.</t>
  </si>
  <si>
    <t xml:space="preserve"> - Tiếp tục hoàn thiện nhà ông Phan Xuân Phương thôn Hương Hòa, xây mới nhà bà Trần Thị Thanh thôn Thành Yên;
 - Vận động sửa chữ nhà ở cho hộ bà Phạm Thị Lai thôn Thành Vân ( theo quyết định 22).</t>
  </si>
  <si>
    <t xml:space="preserve"> - Tập trung phát triển sản xuất nâng cao thu nhập của người dân. Tổ chức điều tra, đánh giá mức thu nhập của người dân năm 2015. Chỉnh sửa và hoàn thiện đề phát triển sản xuất nâng cao thu nhập của người dân gắn với Chương trình xây dựng NTM giai đoạn 2020.
 - Cần xây dựng thêm các mô hình để nâng cao thu nhập cho người dân theo Kế hoạch
- Lập dữ liệu quản lý MH và xây dựng mô hình liên kết của các hộ sản xuất, đảm bảo 30% hộ sản xuất liên kết sản xuât (lập hồ sơ chứng minh sản xuất của các hộ có liên kết)</t>
  </si>
  <si>
    <t xml:space="preserve"> - Điều tra danh sách kinh doanh cá thể năm 2015.</t>
  </si>
  <si>
    <t xml:space="preserve"> - Điều tra danh sách kinh doanh cá thể năm 2015.
 - Tiến hành điều tra thu nhập các cơ sở hành chính sự nghiệp.
 </t>
  </si>
  <si>
    <t>Chưa đạt</t>
  </si>
  <si>
    <t xml:space="preserve"> - Hoàn chỉnh hồ;
 - Thu thập thông tin thu nhập của cơ quan hành chính sự nghiệp;
 - Thu thập thông tin về thu nhập khác của hộ dân;
 - Hoàn thiện Đề án phát triển sản xuất nâng cao thu nhập cho người dân giai đoạn 2015 - 2020. </t>
  </si>
  <si>
    <r>
      <t xml:space="preserve"> - Phối hợp với Trung tâm nước sạch  tỉnh lấy mẫu nước phân tích  để so sách QCVN 02/2009/BYT</t>
    </r>
    <r>
      <rPr>
        <b/>
        <sz val="10"/>
        <rFont val="Times New Roman"/>
        <family val="1"/>
      </rPr>
      <t>;</t>
    </r>
    <r>
      <rPr>
        <sz val="10"/>
        <rFont val="Times New Roman"/>
        <family val="1"/>
      </rPr>
      <t xml:space="preserve">
 - Cần kiểm tra lại hồ sơ, thường xuyên tuyên truyền để các hộ sản xuất và chăn nuôi thực hiện tốt công tác bảo vệ môi trường.   
- Vận động các hộ chỉnh trang hàng rào, cổng  ngõ và các công trình vệ sinh.                                    - Hoàn thành và trình UBND huyện phê duyệt quy hoạch chi tiết nghĩa trang Cồn Hôi thôn Thành Yên và Thôn Minh Hòa.
- Xây dựng nghĩa trang theo quy hoạch (GPMB, bờ rào, mương thoát nước, đường nghĩa trang, cây xanh...);
- Ban hành Quyết quyết định đóng cửa các quyết định đóng cửa các nghĩa trang ngoài quy hoạch.
</t>
    </r>
  </si>
  <si>
    <t>- Đổ đất, san ủi đường vào nghĩa trang.
- Toàn dân ra quân dọn vệ sinh môi trường, phát quang đường làng ngõ xóm.
- Hoàn thành 1 điểm trung chuyển tập kết rác thải.</t>
  </si>
  <si>
    <t xml:space="preserve"> - Phối hợp với Trung tâm nước sạch  tỉnh lấy mẫu nước phân tích  để so sách QCVN 02/2009/BYT;
 - Cần kiểm tra lại hồ sơ, thường xuyên tuyên truyền để các hộ sản xuất và chăn nuôi thực hiện tốt công tác bảo vệ môi trường.   
- Vận động các hộ chỉnh trang hàng rào, cổng  ngõ và các công trình vệ sinh.                                    - Hoàn thành và trình UBND huyện phê duyệt quy hoạch chi tiết nghĩa trang Cồn Hôi thôn Thành Yên và Thôn Minh Hòa.
- Xây dựng nghĩa trang theo quy hoạch (GPMB, bờ rào, mương thoát nước, đường nghĩa trang, cây xanh...);
- Ban hành Quyết quyết định đóng cửa các quyết định đóng cửa các nghĩa trang ngoài quy hoạch.
</t>
  </si>
  <si>
    <t xml:space="preserve"> - Xây dựng 1 điểm trung chuyển rác thải;
 - Xây dựng cổng, bờ rào khuôn viên Nghĩa Trang;
- Hoàn thành xây dựng đường vào Nghĩa Trang;
 - Vận động 04 cơ sở sản xuất kinh doanh cam kết bảo vệ môi trường;
 - Phối hợp với Trung tâm nước sạch  tỉnh lấy mẫu nước phân tích  để so sách QCVN 02/2009/BYT.</t>
  </si>
  <si>
    <t>Xuân Phổ</t>
  </si>
  <si>
    <t xml:space="preserve"> 10 tiêu chí:  Quy hoạch; Bưu điện ; Giáo dục; Văn hóa; Tỷ lệ LĐ có việc làm thường xuyên;  Hệ thống chính trị xã hội; An ninh TTXH; Nhà ở dân cư; Hình thức tổ chức sản xuất. Hộ nghèo </t>
  </si>
  <si>
    <t xml:space="preserve"> - Làm 721 m tại xóm 3, 4 theo chương trình dự án. Tiếp tục chạy dự toán 458 m tuyến đường còn lại đã đăng ký  theo cơ chế hỗ trợ xi măng
- Tiếp tục chạy sự toán và làm 695 m đường còn lại theo cơ chế hỗ trợ xi măng 
- Làm 500 m bê tông đường Đồng Mòi, Đồng Bàu tại xóm 5, 6 và đổ cấp phối 591m tại xóm 3 và xóm 7, hoàn thành trong tháng 8.
- Thực hiện vận động nhân dân đào rãnh tối thiểu đạt 2730 m và tiếp tục vận động nhân dân thực hiện phần khối lượng còn lại.
- Tiếp tục trồng thêm 2 km cây xanh đa xây dựng kế hoạch trồng trong tháng 9
</t>
  </si>
  <si>
    <t xml:space="preserve"> + Đã thi công 700 m đường cấp phối nội đồng.</t>
  </si>
  <si>
    <t xml:space="preserve"> - Tổng số 10,599km đường trục xã đạt chuẩn.
(10,599 km/10,599 km)
- Tổng số 5831,5 m đường trục thôn đạt chuẩn 
(5831,5 m/8273 m)
- Tổng số 6974,5 m đường ngõ xóm  đạtchuẩn.
(6974,5m/8080 m). 
- Tổng số 3151 m cấp phối nội đồng đã đạt chuẩn; trong đó bê tông hóa 399 m và 2752 m đã làm cấp phổi cứng hóa (2752 m/3028 m
- Đã trồng được 2/4km cây xanh ở đường trục xã.
 </t>
  </si>
  <si>
    <t xml:space="preserve"> Chưa đạt </t>
  </si>
  <si>
    <t xml:space="preserve">  2441,5 m đường trục thôn
1106 m đường ngõ xóm
276 m đường cấp phối nội đồng
Trồng 2 km cây xanh đường trục xã
</t>
  </si>
  <si>
    <t>Thủy Lợi</t>
  </si>
  <si>
    <t xml:space="preserve"> Để đạt 85% còn cần kiên cố hóa 240 m. Dự án 106 hiện nay đã hoàn thành hồ sơ, báo cáo Kinh tế - Kỹ thuật, chuẩn bị thi công 1100 m, hoàn thành trong tháng 7.</t>
  </si>
  <si>
    <t xml:space="preserve"> + Đã thi công 100 m mương bê tông theo chương trình hỗ trợ xi măng.</t>
  </si>
  <si>
    <t xml:space="preserve"> - Tổng số chiều dài kênh
 mương đã kiên cố hóa đạt chuẩn 6844 m /8196 m. 
</t>
  </si>
  <si>
    <t xml:space="preserve">Chưa đạt  </t>
  </si>
  <si>
    <t xml:space="preserve"> - Kéo 1,840 km đường dây hạ thế để đảm bảo an toàn hoàn thành trong tháng 7. 
- Phối hợp với chi nhánh điện lực huyện rà soát lại các hộ có dây vào công tơ không đảm bảo an toàn củng cố lại hoàn thành trong tháng 7.
</t>
  </si>
  <si>
    <t xml:space="preserve"> + Tổ chức phát quang tuyến điện xóm 3
+ Kéo được 500 m đường dây hạ thế
</t>
  </si>
  <si>
    <t xml:space="preserve"> - Có 1,944 km đường dây trung áp  và 19,945 km đường dây hạ áp trong đó đường dây 3 pha, 4 pha có 13 km. Số cột có chiều cao&gt;=6,5m là 136 cột, loại cột có chiều cao &gt;= 7,5m  là 291 cột. 
Đã trồng bổ sung 47 cột điện
- Tỷ lệ người dân sử dụng điện thường xuyên đạt 100% (1.339hộ), số hộ sử dụng điện sản xuất: 17 hộ, số hộ sử dụng điện kinh doanh: 1 hộ. 
- Đã phát quang xong hành lang lưới điện.
-  Kéo được 500 m đường dây hạ thế
</t>
  </si>
  <si>
    <t xml:space="preserve"> - Trường Mầm non: Tổ chức xây dựng nhà chức năng 3 phòng, vườn cổ tích khởi công trong tháng 7 và hoàn thành trước 20/8.  
- Trường Tiểu học: Lập hồ sơ  đền bù GPMB mở rộng khuôn viên trường học, hoàn thành trong tháng 8, Tiếp tục hoàn thành mái nhà học cấp 4, nhà xe giáo viên, nhà vệ sinh học sinh trong tháng 7.
</t>
  </si>
  <si>
    <t xml:space="preserve"> + Hoàn thành hồ sơ thủ tục đền bù giải phóng mặt bằng mở rộng khuôn viên trường tiểu học. </t>
  </si>
  <si>
    <t xml:space="preserve"> - Trường MN đạt chuẩn 2013 theo thông tư 36. 
- Đã khởi công xây dựng vườn cổ tích và thẩm định dự toán 3 phòng chức năng trường MN
- Trường TH đạt chuẩn giai đoạn 2 năm 2013 theo thông tư 32
 - Đã hoàn thiện trần nhà 5 phòng học, nhà xe giáo viên và nhà vệ sinh cho hoc sinh trường TH.
- Hoàn thành hồ sơ thủ tục đền bù giải phóng mặt bằng mở rộng khuôn viên trường tiểu học.  
</t>
  </si>
  <si>
    <t xml:space="preserve"> - Hoàn chỉnh phòng truyền thống và phòng câu lạc bộ trong tháng 7.
- Lập phương án đền bù giải phóng mặt bằng sân thể thao xã trong tháng 7, tổ chức ký hợp đồng xây dựng mương thoát nước, nâng sân làm bờ rào dự kiến hoàn thành trong tháng 8.
- Đẩy nhanh tiến độ xây dựng nhà văn hóa thôn 7,8 hoàn thành trong tháng 7, thôn 2,5 hoàn thành trong tháng 8. Bổ sung các thiết chế văn hóa, nhà vệ sinh, nhà bếp các thôn còn lại.
- Bàn giao mặt bằng sân thể thao và hoàn chỉnh khuôn viên trong tháng 8.
- Tiếp tục trồng hàng rào xanh tại các khuôn viên hội quán các thôn hoàn thành trước ngày 10 tháng 9
</t>
  </si>
  <si>
    <t xml:space="preserve"> + Hoàn thiện nhà văn hóa xóm + Hoàn thiện hạng mục cơ sở vật chất nhà văn hóa thôn 9. 
+ Hoàn thiện khuôn viên khu thể thao và trồng hàng rào xanh  nhà văn hóa thôn 1, 3, 4, 6, 7, 9.
+ Đang hoàn thiện nhà văn hóa thôn 2; thôn 5 
</t>
  </si>
  <si>
    <t xml:space="preserve"> - Có một trung tâm học tập cộng đồng và các phòng chức năng (phòng Truyền thanh, truyền thống, thư viện kiêm phòng hành chính, câu lạc bộ 
- Hiện đang chạy dự toán thiết kế sân thể thao trung tâm xã
- Hoàn thành nhà văn hóa xóm 8. - Hoàn thiện hạng mục cơ sở vật chất nhà văn hóa thôn 9. 
- Hoàn thiện khuôn viên khu thể thao và trồng hàng rào xanh  nhà văn hóa thôn 1, 3, 4, 6, 7, 9.
- Đang hoàn thiện nhà văn hóa thôn 2; thôn 5
</t>
  </si>
  <si>
    <t xml:space="preserve"> - Tiếp tục vận động nhân dân sử dụng bình lọc nước hộ gia đình.
- Tiếp tục vận động nhân dân giữ gìn vệ sinh đường làng, ngõ xóm; duy trì đều đặn 01 tháng 2 lần tổng vệ sinh đường làng ngõ xóm, khơi thông cống rãnh vào các ngày 10 và 25 hàng tháng;
- Tiếp tục tuyên truyền các hộ cải tạo vườn, chỉnh trang hàng rào, cổng ngõ; Thống kê số liệu để cập nhật số % hộ thực hiện (đảm bảo trên 90% số hộ thực hiện);
- Đề nghị cấp thẩm quyền phê duyệt chi tiết nghĩa trang;
- GPMB, xây dựng bờ rào, cổng, đường nghĩa trang, trồng cây xanh theo quy hoạch chi tiết đã được phê duyệt;
- Ban hành quyết định đóng 07 nghĩa trang còn lại; tuyên truyền vận động nhân dân thực hiện việc chôn cất tại nghĩa trang quy hoạch.
- Niêm yết, thông báo quy hoạch chi tiết và quyết định đóng cửa 08 nghĩa trang tại 9 xóm
</t>
  </si>
  <si>
    <t xml:space="preserve"> + Hoàn thiện xong bờ rào mặt trước và cổng vào khu nghĩa trang.</t>
  </si>
  <si>
    <t xml:space="preserve"> a) Kết quả:
- Nước theo QCVN 02: 2009/BYT. 4/7 mẫu, chiếm 57,14% đạt yêu cầu
- Nước hợp vệ sinh đạt 1055/1168 chiếm 90%
-77% số hộ có nhà tắm đạt chuẩn, có 97% số nhà vệ sinh đạt chuẩn.
 b) Hồ sơ:
- Đã có mẫu phân tích QCVN 02
- Đã có số liệu điều tra nước sạch hợp vệ sinh.
- Có 192/192 cơ sở ký đề án BVMT;
- Hồ sơ chưa phân loại theo nhóm ngành nghề sản xuất kinh doanh; chất lượng hồ sơ cam kết của các chủ cơ sở một số còn sơ sài
- Đường làng, ngõ xóm xanh, sạch đẹp; 9/9 xóm đều đồng loạt ra quân 1 tháng 2 lần toàn dân vào các ngày 10 và 25 hàng tháng do UBND xã chủ trì
- Đã tuyên truyền các hộ cải tạo vườn, chỉnh trang hàng rào, cổng ngõ không lầy lội
- Đã làm việc hộ Trần Huy Linh lót bạt ao lắng vào cuối tháng 8
a) Đã đạt:
- Đã có quy hoạch tổng thể nông thôn mới về nghĩa trang vùng Rậm Rèn - Rậm Rót, diện tích 13 ha.
- Hoàn thiện 80% phần san ủi mặt bằng khu nghĩa trang
- Đã đóng cửa 1/8 nghĩa trang ở xóm 6;
- Niêm yết công khai bản đồ quy hoạch nghĩa trang,
 - Đã hoàn thiện bờ rào mặt trước và cổng vào khu nghĩa trang.
</t>
  </si>
  <si>
    <t xml:space="preserve"> - Tiếp tục vận động nhân dân tham gia 
 BHYT tự nguyện và bảo hiểm cộng đồng
- Làm thủ tục đấu thầu nhà điều trị 2 tầng với 12 phòng trong tháng 7, dự kiến hoàn thành ngày 20/10. Hoàn chỉnh hồ sơ các thiết bị theo quy định.
- Xây mới nhà, cải tạo sân thuốc nam, mua sắm trang thiết bị y tế bổ sung nhà xe, bếp nấu
</t>
  </si>
  <si>
    <t xml:space="preserve"> + Khởi công nhà điều trị 2 tầng 12 phòng trạm y tế xã</t>
  </si>
  <si>
    <t xml:space="preserve"> - Tổng số người dân tham gia các hình thức bảo hiểm y tế 3.521/4.682 người
- Đối chiếu theo quyết định số 3447 ngày 12 tháng 9 năm 2011 của Bộ y tế: Trạm y tế chưa đạt chuẩn. 
- Đã bổ sung hồ sơ sổ sách theo quy định 4667, xây dựng quy chế hoạt động BCĐ chăm sóc sức khỏe xã, đã rà soát lại danh mục  trang thiết bị
- Khởi công nhà điều trị 2 tầng 12 phòng trạm y tế xã.
</t>
  </si>
  <si>
    <t>Khu dân cư kiểu mẫu, Vườn mẫu</t>
  </si>
  <si>
    <t xml:space="preserve"> a) Khu dân cư mẫu
- Phê duyệt phương án: Phê duyệt phương án 1 khu dân cư kiểu mẫu, đã hoàn thành 70% khối lượng công việc nhưng chưa được ứng tiền.
- Làm hàng rào xanh: Xây 120m bồn trồng cây đối với hàng rào đã xây tường, nâng tổng số hàng rào có tường được xây bồn lên 250/300m.
Trong tuần đã xây thêm 80 m bồn bờ rào xanh, 150 m bờ rào trồng cọc bê tông đường vào hội quán và khuôn viên hội quán, trồng 30 cọc bê tông tại khuôn viên thể thao; vận động chỉnh trang 10 nhà ở, vườn hộ; thảo dỡ và xây nhà ở theo QĐ 22 cho ông Trần Thanh Linh. 
- Di dời chuồng trại:  Đã di dời thêm được 2 chuồng trại bất hợp lý, đến nay đã di dời 5/5 chuồng.
- Hoàn chỉnh hồ sơ trình UBND huyện làm thủ tục tạm ứng theo NQ 90…. (Hồ sơ tam ứng hoàn thành từ ngày 30 tháng 5 năm 2015)
b) Vườn mẫu:
Hoàn thành bản vẽ 2D;  giàn trồng cây dây leo; khảo sát trồng thêm cây tại vườn mẫu, thiết kế làm hệ thống tưới nước tiết kiệm.
</t>
  </si>
  <si>
    <t xml:space="preserve"> + Hoàn thiện trồng cây xanh trục thôn</t>
  </si>
  <si>
    <t xml:space="preserve"> - Hoàn thiện bồn bờ rào xanh, trồng cọc bê tông hàng rào kéo dây thép  gai 480 m đường vào khuôn viên sân thể thao nhà văn hóa xóm 7 (là xóm chọn làm khu dân cư mẫu), các xóm còn lại đã trồng được 1050 m bờ rào xanh 
- Đang khảo sát trồng bổ sung cây vườn mẫu.
- Hoàn thiện trồng cây xanh trục thôn
</t>
  </si>
  <si>
    <t>XÃ SƠN BẰNG</t>
  </si>
  <si>
    <r>
      <rPr>
        <b/>
        <sz val="10"/>
        <rFont val="Times New Roman"/>
        <family val="1"/>
      </rPr>
      <t>12/19 tiêu chí:</t>
    </r>
    <r>
      <rPr>
        <sz val="10"/>
        <rFont val="Times New Roman"/>
        <family val="1"/>
      </rPr>
      <t xml:space="preserve"> Thủy lợi, Điện, Trường học; Hộ nghèo, Bưu điện, Văn hóa, Tỷ lệ LĐ CVL TX, Giáo dục, Y tế, Hệ thống TCCTXH, An ninh TTXH , Nhà ở dân cư</t>
    </r>
  </si>
  <si>
    <t>Quy 
hoạch</t>
  </si>
  <si>
    <t>- Treo bản đồ QH tại UBND, các hội quán thôn và tại các nút giao thông.
- Chôn bổ sung 100 cột mốc các tuyến giao thông năm 2012 bàn giao cho dân đã bị mất</t>
  </si>
  <si>
    <t>Do trời mưa nên chưa thực hiện được</t>
  </si>
  <si>
    <t>- Cần thi công 2,6 km đường trục xã để đạt chuẩn 100%.</t>
  </si>
  <si>
    <t>- Phong hóa làm nền đường 500m tuyến Thanh Uyên</t>
  </si>
  <si>
    <t>Làm nền đường 1000m/ 2600m đường trục chính xã</t>
  </si>
  <si>
    <t>Thi công 2,6 km đường trục xã</t>
  </si>
  <si>
    <t>- Làm thêm 1,3 km đường trục thôn để giữ vững tiêu chí.</t>
  </si>
  <si>
    <t xml:space="preserve"> Đã đổ được 100/325 m tuyến Lai Thịnh. Vận động được thôn  Lạc Thịnh đăng ký 230m.</t>
  </si>
  <si>
    <t xml:space="preserve">- đường trục thôn thực hiện được 500m/1542m. </t>
  </si>
  <si>
    <t>Thi công 1042m đường các xóm đã 
đăng ký</t>
  </si>
  <si>
    <t>- Thi công 4,3 km đường trục chính nội đồng để đạt chuẩn.</t>
  </si>
  <si>
    <t>Làm nền 100 m đường nội đồng tuyến Nội đồng 5, nội đồng 3.</t>
  </si>
  <si>
    <t>- đường nội đồng đang làm nền 900m tuyến nội đồng 5, nội đồng 3.</t>
  </si>
  <si>
    <t>Thi công 4,3 km đường trục chính 
nội đồng</t>
  </si>
  <si>
    <t>- Khơi thông cống rãnh, đào mương thoát nước các tuyến đường.</t>
  </si>
  <si>
    <t>- Trồng cây 2 bên đường trục chính xã.</t>
  </si>
  <si>
    <t>Cơ sở vật chất văn hóa</t>
  </si>
  <si>
    <t xml:space="preserve">- Xây dựng phòng chức năng văn hóa xã, tu sữa nâng cấp 9 Hội quán thôn. </t>
  </si>
  <si>
    <t>'- Đã xây xong phòng chức năng văn hóa xã, 9 hội quán thôn.</t>
  </si>
  <si>
    <t>- Hoàn thiện sân vận động, cổng, sân khấu, lắp đặt hệ thống cầu môn,  kẻ sân.</t>
  </si>
  <si>
    <t>Làm cổng, lắp đặt cữa, cầu môn sân vận động xã, vôi ve bờ rào sân cơ bản xong.</t>
  </si>
  <si>
    <t>- Sân vận động xã đã xây và lắp cửa cổng, và đã vôi ve tường rào, có sân khấu, đã lắp đặt hệ thống cầu môn, mương thoát nước xung quanh sân.</t>
  </si>
  <si>
    <t>- Mua sắm thêm các cơ sở vật chất bên trong nhà văn hóa: Loa máy, đèn chiếu sáng, nội quy, bảng tin hoạt động nhà văn hóa, đồ khánh tiết.</t>
  </si>
  <si>
    <t>- Hoàn thiện các hạng mục còn thiếu phòng chức năng, mua sắm thêm các dụng cụ, tủ sách, trang trí trong phòng. Bổ sung các thiết chế, nội thất trang trí bên trong 4 phòng chức năng, hội trường UBND xã.</t>
  </si>
  <si>
    <t>Thu nhập</t>
  </si>
  <si>
    <t>Xây dựng 03 mô hình lớn</t>
  </si>
  <si>
    <t>Kiểm tra các hộ đăng ký xây dựng mô hình theo hướng 10 hộ thành lập 1 THT chăn nuôi quy mô 05 bò nái sinh sản/hộ</t>
  </si>
  <si>
    <t>Xây dựng xong cơ sở vật chất chuồng trại 02 mô hình chờ thả giống</t>
  </si>
  <si>
    <t>Xây dựng 01 mô hình lớn</t>
  </si>
  <si>
    <t>Xây dựng 05 mô hình vừa</t>
  </si>
  <si>
    <t>Xây dựng 02 mô hình vừa, 01 mô hình đang xây dựng chuồng trại, 01 mô hình cơ bản xong.</t>
  </si>
  <si>
    <t>Xây dựng 03 mô hình vừa</t>
  </si>
  <si>
    <t>Xây dựng 10 mô hình nhỏ.</t>
  </si>
  <si>
    <t>01 mô hình nhỏ đã thả giống</t>
  </si>
  <si>
    <t>Hình thức tổ chức sản xuất</t>
  </si>
  <si>
    <t>Thành lập 03 Hợp tác xã</t>
  </si>
  <si>
    <t xml:space="preserve">Có 01 HTX DV NN, 01 HTX DV CN TH MT, Thành lập mới được 02 HTX, cũng cố 01 HTX </t>
  </si>
  <si>
    <t>Xây dựng quy chế hoạt động HTX 
DV CN TH Môi trường</t>
  </si>
  <si>
    <t xml:space="preserve">Thành lập  01 Doanh nghiệp. </t>
  </si>
  <si>
    <t>Làm hồ sơ thành lập Doanh nghiệp Dũng Thư</t>
  </si>
  <si>
    <t>Coó 02 Doanh nghiệp: DN Tuấn Hương dịch vụ tóc giả, DN Hợp Quang kinh doanh vật liệu xây dựng</t>
  </si>
  <si>
    <t>Hoàn thiện hồ sơ DN Dũng Thư</t>
  </si>
  <si>
    <t>Môi trường</t>
  </si>
  <si>
    <t xml:space="preserve">
Vận động xây bể lọc nước, làm giếng khoan,  lấy lại mẫu nước.
</t>
  </si>
  <si>
    <t>QH chi tiết xong 4 nghĩa trang.</t>
  </si>
  <si>
    <t>04 nghĩa trang được quy hoạch chi tiết được huyện thẩm định</t>
  </si>
  <si>
    <t xml:space="preserve"> Làm bờ rào bê tông thép gai, trồng cây xanh xung quanh nghĩa trang (theo vùng)</t>
  </si>
  <si>
    <t>Triển khai thi công xây dựng  bãi tập kết rác.</t>
  </si>
  <si>
    <t>Đang xây dựng bãi tập kết rác</t>
  </si>
  <si>
    <t>Đang làm nền bãi trung chuyển rác</t>
  </si>
  <si>
    <t>Xây dựng quy chế hoạt động cho HTX Môi trường.</t>
  </si>
  <si>
    <t>Đang xây dựng quy chế hoạt động HTX Môi trường</t>
  </si>
  <si>
    <t xml:space="preserve"> Lập dự toán mua thùng đựng rác các trục thôn, cụm xóm. </t>
  </si>
  <si>
    <t>Khu dân cư kiểu mẫu</t>
  </si>
  <si>
    <t>Tập trung thôn Thanh Uyên trước. Cải tạo chỉnh trang khuôn viên, công trình phụ trợ, trồng cây xanh, bổ sung các thiết chế ở Hội quán thôn.</t>
  </si>
  <si>
    <t xml:space="preserve"> Cải tạo chỉnh trang khuôn viên, công trình phụ trợ ở nhà văn hóa thôn. Khảo sát thiết kế dự toán làm đường từ cổng vào, láng lại sân lên 0,7m, dựng gạch thành bồn hoa.</t>
  </si>
  <si>
    <t xml:space="preserve">Cơ sở hạ tầng 9/9 nhà văn hóa thôn đã hoàn thiện, đã và đang đổ đất, san gạt mặt bằng, chỉnh trang khuôn viên  HQ thôn, sân thể dục thể thao.
</t>
  </si>
  <si>
    <t>Chỉnh trang khuôn viên nhà văn hóa
 thôn, công trình phụ trợ, đường vào
 nhà văn hóa, sân, bổ sung các thiết
 chế bên trong</t>
  </si>
  <si>
    <t>Vận động nhân dân triển khai các hạng mục theo quyết định phê duyệt phương án, dự toán xây dựng Khu dân cư kiểu mẫu.</t>
  </si>
  <si>
    <t xml:space="preserve">Các hộ chỉnh trang vườn, xây dựng được 100m hàng rào bê tông tại hộ ông Tuyến, trồng được15 cây cam tại hộ ông Luận </t>
  </si>
  <si>
    <t>Các hộ đang thực hiện theo dự toán</t>
  </si>
  <si>
    <t>Vận động nhân dân triển khai các hạng mục theo quyết định phê duyệt phương án, dự toán xây dựng Khu dân cư kiểu mẫu: làm hàng rào, di dời chuồng trại, trồng cây xanh…</t>
  </si>
  <si>
    <t>Vệ sinh đường làng ngõ xóm, đảm bảo vệ sinh môi trường trong hộ dân.</t>
  </si>
  <si>
    <t>Nhân dân cùng đoàn công tác huyện ủy tổ chức vệ sinh đường làng ngõ xóm thứ 7 hàng tuần</t>
  </si>
  <si>
    <t>Vận động nhân dân chỉnh trang khuôn viên nhà cửa, vườn, cổng, ngõ, sắp xếp bố trí đồ đạc ngăn nắp, khoa học, hợp lý.</t>
  </si>
  <si>
    <t>Các đoàn thể cùng Ban phát triển thôn đến vận động các hộ thực hiện</t>
  </si>
  <si>
    <t xml:space="preserve">
Thái Yên</t>
  </si>
  <si>
    <t xml:space="preserve">
10/18 tiêu chí: Quy hoạch, Giao thông, Thủy lợi, Điện, Bưu điện, Hộ nghèo, Tỷ lệ lao động có việc làm thường xuyên, Giáo dục, Văn hóa, An ninh trật tự xã hội</t>
  </si>
  <si>
    <t xml:space="preserve"> - Trường mầm non: hoàn thiện đổ đất, xây cổng, tường rào và tiến hành xây dựng nhà học 2 tầng
 -  Trường tiểu học: Lắp cửa, quét vôi, trần nhà giáo dục thể chất;
 - Trường THCS: Xây phần thô và hoàn thiện nhà thư viện, phòng tổ chuyên môn.</t>
  </si>
  <si>
    <t xml:space="preserve"> - Trường mầm non: Đổ đất san mặt bằng
 - Trường THCS: Đang làm sàn để chuẩn bị đổ mái tầng 1 nhà thư viện, phòng tổ bộ môn
 - Trường Tiểu học: Đã hoàn thiện trần nhà giáo dục thể chất</t>
  </si>
  <si>
    <t xml:space="preserve"> - Trường mầm non: Đang đất san mặt bằng
 - Trường THCS: Xây xong phần thô tầng 1, đang làm sàn để chuẩn bị đổ mái tầng 1 nhà thư viện, phòng tổ bộ môn
 - Trường Tiểu học: Đã hoàn thiện xây nhà và  trần nhà giáo dục thể chất</t>
  </si>
  <si>
    <t xml:space="preserve"> - Trường mầm non: Xây tường rào, cổng, nhà học 2 tầng
 - Trường THCS: Xây phần thô tàng 2 và hoàn thiện nhà thư viện, phòng tổ bộ môn
 - Trường Tiểu học: Hoàn thiện cửa, quét vôi ve nhà giáo dục thể chất</t>
  </si>
  <si>
    <t xml:space="preserve"> - Hoàn thiện phần thô NVH xã để tiến hành lợp mái, trang trí khánh tiết;
 - Hoàn thiện đổ đất và làm hàng rào, trồng cây xanh tại sân vận động xã;
 - Cải tạo nhà truyền thống xã
 - Thôn Bình Định: Khẩn trương xây xong phần thô NVH.
 - Thôn Bình Hà: Hoàn thiện nhà vệ sinh.
 - Thôn Bình Tiến A: Hoàn thiện xây dựng NVH, trang trí khánh tiết
 - Thôn Bình Tiến B: Làm cổng, trang trí khánh tiết
 - Thôn Bình Tân: Hoàn thiện xây dựng NVH, trang trí khánh tiết.
 - Xây dựng 4/5 khu thể thao của 5 thôn đạt chuẩn</t>
  </si>
  <si>
    <t xml:space="preserve"> - NVH xã: Đã làm vì kèo
 - Sân vận động xã: Đang đổ đất san mặt bằng
 - NVH Bình Định: Đang xây thô.
 - NVH Bình Tiến A: Đã lợp mái
 - NVH Bình Tiến B: Đang làm cổng
 - NVH Bình Tân: Đang xây thô..</t>
  </si>
  <si>
    <t xml:space="preserve"> - NVH xã: Đang vào da và làm vì kèo
 - Đang đổ đất nâng cấp sân vận động xã;
- Thôn Bình Định: Đang xây phần thô
 - Thôn Bình Hà: Cơ bản đạt
 - Thôn Bình Tiến A: Đã lợp mái, đang vào da
 - Thôn Bình Tiến B: Cơ bản đạt
 - Thôn Bình Tân: Đang xây phần thô
 - Khu thể thao của 1/5 thôn đã đạt chuẩn, 1/4 thôn đang đổ đất mặt bằng</t>
  </si>
  <si>
    <t xml:space="preserve"> - NVH xã: Hoàn thiện vào da, lợp mái, lát sàn, trang trí khánh tiết
 - SVĐ xã: hoàn thiện đổ đất, làm hàng rào, trồng cây xanh
- Thôn Bình Định: Hoàn thiện xây thô, đổ mái, lát sân, trang trí khánh tiết, làm hàng rào, trồng cây xanh
 - Thôn Bình Hà: Cơ bản đạt
 - Thôn Bình Tiến A: Hoàn thiện vào da, lát nền, làm khuôn viên, trang trí khánh tiết
 - Thôn Bình Tiến B: Cơ bản đạt
 - Thôn Bình Tân: Hoànt hiện xây thô, lợp mái, lát nền, trang trí khánh tiết, khuôn viên, hàng rào xanh
 - Hoàn thiện khu thể thao 4 thôn chưa đạt chuẩn</t>
  </si>
  <si>
    <t xml:space="preserve"> - Hoàn thiện bãi đổ xe, sắp xếp xe vào bãi.
 - Bố trí đường điện, nước sạch vào khu vực chợ.
</t>
  </si>
  <si>
    <t>Hoàn thiện hồ sơ HTX chợ</t>
  </si>
  <si>
    <t>Đã chuyển đổi mô hình quản lý chợ, treo biển hiệu chợ, bố trí cân đối chứng, thiết bị phòng chống cháy, làm mương thoát nước, làm hàng rào, bố trí khu vệ sinh, làm lán bán hàng ngoài trời, đổ đất bãi đổ xe. Có 2 đình chính và 20 kiot</t>
  </si>
  <si>
    <t>Làm tờ trình gửi huyện đề nghị sở Xây dựng thảm định 6 nhà xin rút khỏi danh sách làm nhà ở người có công theo QĐ 22</t>
  </si>
  <si>
    <t>Đã làm tờ trình gửi huyện</t>
  </si>
  <si>
    <t>Chờ kết quả thẩm định của sở xây dựng</t>
  </si>
  <si>
    <t>Bổ sung hợp đồng liên kết các mô hình chăn nuôi</t>
  </si>
  <si>
    <t xml:space="preserve"> -  Kết quả TNBQ năm 2014 đạt 30,01 triệu đồng/người/năm.
 -  Kết quả có 66 mô hình về TTCN và nông nghiệp. Tróng đó có 15 MH lớn, 21 mô hình vừa, 30 mô hình nhỏ
 - Hướng dẫn các hộ làm hợp đồng liên kết với DN:</t>
  </si>
  <si>
    <t>Bổ sung hồ sơ HTX Chợ, HTX Nước sạch</t>
  </si>
  <si>
    <t>Đã hoàn thiện hồ sơ HTX Chợ, HTX Nước sạch</t>
  </si>
  <si>
    <t xml:space="preserve"> - Có 3 THT: THT Máy cày, THT Vì dân, THT Chăn nuôi thu mua chế biến nông sản. Đã hoàn thiện hồ sơ THT;
 - Có Có 2 HTX hoạt động có hiệu quả: HTX Nông nghiệp, HTX Môi trường;
 - Đã tách HTX chợ, kiện toàn HTX Nước sạch, Làm hồ so thành lập HTX chế biến lâm sản;
 - 20 DN hoạt động có hiệu quả</t>
  </si>
  <si>
    <t>Tập huấn HTX, THT</t>
  </si>
  <si>
    <t xml:space="preserve"> - Tuyên truyền vận động nhân dân tham gia BHYT đạt trên 70%;
 - Tiến hành đổ mái và triển khai xây tầng 2 để hoàn thiện</t>
  </si>
  <si>
    <t>Đã đổ mái tầng 1 nhà y tế 2 tầng</t>
  </si>
  <si>
    <t xml:space="preserve"> - Tỷ lệ người dân tham gia BHYT đạt 69,6%.
 - Đang triển khai xây nhà y tế 2 tầng: Đã đổ mái tầng 1, chuẩn bị xây thô tầng 2</t>
  </si>
  <si>
    <t xml:space="preserve"> - Tuyên truyền vận động nhân dân tham gia BHYT đạt trên 70%;
 - Xây phần thô tầng 2 để hoàn thiện nhà y tế</t>
  </si>
  <si>
    <t xml:space="preserve"> - Nghiệm thu các thôn làm mương thoát nước, đã hoàn thiện 1070/1643 m.
 - Thôn Bình Hà đang triển khai làm hàng ròa và trồng cây xanh tại nghĩa trang</t>
  </si>
  <si>
    <t xml:space="preserve"> - Tỷ lệ nước sạch: 89%, tỷ lệ nước hợp vệ sinh: 100%;
 - 773/773 cơ sở SXKD đã ký cam kết BVMT, 14/14 hộ chăn nuôi có sử dụng bể biogas.
 - Xây dựng 5 điểm phun sơn PU tập trung ở cụm TTCN.
 - Đã được huyện phê duyệt quy hoạch chi tiết nghĩa trang.
 - 1/3 Nghĩa trang đang làm hàng rào bảo vệ và trồng cây xanh.</t>
  </si>
  <si>
    <t xml:space="preserve"> - Chỉ đạo các thôn hoàn thiện xây mương thoát nước.
 - Tiến hành xây hàng rào 2 nghĩa trang còn lại</t>
  </si>
  <si>
    <t>Xã Sơn Phú</t>
  </si>
  <si>
    <t>11/18 tiêu chí:  Quy hoạch, Thủy lợi, Điện, Trường học, Bưu điện, Hộ nghèo, Tỷ lệ lao động có việc làm thường xuyên, Giáo dục, Y tế, An ninh trật tự xã hội. Hình thức tổ chức sản xuất.</t>
  </si>
  <si>
    <t>+1 tiêu chí: Hình thức tổ chức sản xuất.</t>
  </si>
  <si>
    <t xml:space="preserve"> - Duy tu bảo dưỡng đường trục xã
- Cứng hóa 2.4km đường trục thôn theo dự án;
 - Cứng hóa 0.35km đường vào bãi rác;
 - Cứng hóa 0.42km đường trục thôn theo cơ chế hỗ trợ xi măng (thôn Hồ Trung).
 -  Cứng hóa 0.35km đường ngõ xóm theo kế hoạch cứng hóa đường theo cơ chế hỗ trợ xi măng năm 2015;
 - Mở rộng nền đường, đắp lề đường ngõ xóm 15.2/21.7km đảm bảo nền đường 4m;
 - Cứng hóa (đỗ bây) 1,2km đường trục chính nội đồng;
  - Khơi thông rãnh thoát nước 1.5km để đạt chuẩn tuyến từ Chợ Rạp đến trường TH.
   - Trồng 6 km cây xanh hai bên đường trục xã.</t>
  </si>
  <si>
    <t xml:space="preserve"> - Thi công được 70m đường ngõ xóm (thôn Hồng Kỳ) theo cơ chế hỗ trợ xi măng;
 - Mở rộng nền, đắp lề đường ngõ xóm được 1km (thôn Công Đẳng, An Phú).</t>
  </si>
  <si>
    <t xml:space="preserve"> - Đường trục xã:
 + Mặt đường, nền đường đã đạt chuẩn 8.5/8.5km;
 + Rãnh thoát nước đã đạt chuẩn 5/6.5km;
 + Trồng cây xanh hai bên đường đã đạt 1/7km;
 - Đường trục thôn: 
 + Đã đạt chuẩn 0.5/4.5km;
 - Đường ngõ xóm: 
  + Đạt chuẩn 9.5/21.7km;
 - Đường trục chính nội đồng:
 + Đã đạt chuẩn 0.92/1.45km.</t>
  </si>
  <si>
    <t xml:space="preserve"> - Duy tu bảo dưỡng đường trục xã
 - Cứng hóa 2.4km đường trục thôn theo dự án;
 - Cứng hóa 0.35km đường vào bãi rác theo dự án;
 - Cứng hóa 0.42km đường trục thôn theo cơ chế hỗ trợ xi măng.
 -  Cứng hóa 0.280km đường ngõ xóm theo kế hoạch cứng hóa đường theo cơ chế hỗ trợ xi măng năm 2015;
 - Mở rộng nền đường, đắp lề đường ngõ xóm 5.7km đảm bảo nền đường 4m;
 - Cứng hóa (đỗ bây) 0.28km đường trục chính nội đồng;
  - Khơi thông rãnh thoát nước 1.5km để đạt chuẩn tuyến từ Chợ Rạp đến trường tiểu học.
   - Trồng 6 km cây xanh hai bên đường trục xã.</t>
  </si>
  <si>
    <t xml:space="preserve"> - Chỉnh trang khuôn viên NVH xã, mua sắm trang thiết bị trong NVH và các phòng chức năng.
 - Xây dựng sân khấu, hệ thống thoát nước sân thể thao xã.
  - Trồng cây xanh tại khu thể thao xã.
 - Hoàn thiện xây dựng 6 NVH thôn
  - Bổ sung các trang thiết bị biển bảng, trang trí khánh triết, bàn ghế, tủ sách… nhà văn hóa 8 thôn
 - Xây dựng hệ thống bồn hoa cây cảnh 8 thôn;
 - Xây dựng các công trình phụ trợ.
 - Xây dựng hàng rào 4 nhà văn hóa thôn;
 - Trồng cây xanh hàng rào tại 8 NVH thôn và khu thể thao 6 thôn.</t>
  </si>
  <si>
    <t xml:space="preserve"> - Xây phần hoàn thiện 3 NVH thôn (Công Đẳng, Cửa Nương, Vọng Sơn);
 - Xây dựng phần trát tường NVH thôn Hồng Kỳ;
 - Xây dựng phần tường 2 NVH thôn Tiên Sơn và Hồ Trung;
 - San nền xây dựng hàng rào NVH thôn Cửa Nương.</t>
  </si>
  <si>
    <t xml:space="preserve"> - Nhà văn hóa xã đã xong phần xây dựng;
 - Sân thể thao xã đang tiến hành thi công được 50%;
 - Nhà văn hóa thôn, đã xây dựng đạt tiêu chuẩn 2 nhà (xây dựng năm 2013 và năm 2014), đang tiến hành thi công 6 nhà.</t>
  </si>
  <si>
    <t xml:space="preserve"> - Tiếp tục xây dựng hoàn thành 3 mô hình lớn, 2 mô hình vừa
 - Rà soát lại các mô hình cho doanh thu trên 100 triệu đồng/năm</t>
  </si>
  <si>
    <t xml:space="preserve"> - 1 mô hình lớn Chăn nuôi tổng hợp đang xây chuồng;
 - 2 mô hình cam đã đào hố được 1700 hố;
</t>
  </si>
  <si>
    <t>3 mô hình vừa, 19 mô hình nhỏ, có 53 hộ dân liên kết</t>
  </si>
  <si>
    <t xml:space="preserve"> - Xây dựng hoàn thành 3 mô hình lớn, 2 mô hình vừa
 - Rà soát lại các mô hình cho doanh thu trên 100 triệu đồng/năm</t>
  </si>
  <si>
    <t>Xóa 22 nhà tạm</t>
  </si>
  <si>
    <t xml:space="preserve"> 
  - Đã hoàn thành xây dựng xóa 4 nhà tạm   
  - Khởi công xây dựng xóa 5 nhà tạm  
  - Vận động 1 hộ bà Cao Thị Lan thôn Tiên Sơn về ở với con (đã nhập khẩu với con).</t>
  </si>
  <si>
    <t xml:space="preserve"> - Đã xóa 5 nhà tạm</t>
  </si>
  <si>
    <t xml:space="preserve">Xóa 17 nhà tạm </t>
  </si>
  <si>
    <t>Thành lập thêm 1 HTX</t>
  </si>
  <si>
    <t>Thành lập mới được 1 HTX xây dựng và vận tải Vọng Sơn</t>
  </si>
  <si>
    <t>5 HTX
7 THT
 3 Doanh nghiệp</t>
  </si>
  <si>
    <t>Hoàn thiện hồ sơ đăng ký 4 thô văn hóa 6 tháng cuối năm</t>
  </si>
  <si>
    <t xml:space="preserve"> Hướng dẫn 4 thôn xây dựng hồ sơ đăng ký thôn văn hóa (Công Đẳng, Vọng Sơn, Hồ Trung, Tiên Sơn)</t>
  </si>
  <si>
    <t>Hoàn thiện hồ sơ đăng ký 4 thô văn hóa đăng ký thôn văn hóa trước 30/8</t>
  </si>
  <si>
    <t>Triển khai xây dựng hàng rào 3 nghĩa trang 
Hoàn thiện xây dựng bãi trung chuyển rác, 
Triển khai phương án thu gom rác thải</t>
  </si>
  <si>
    <t xml:space="preserve"> - Xây dựng bãi trung chuyển rác (phần móng)</t>
  </si>
  <si>
    <t>Tỷ lệ hộ sử dụng nước sạch hợp vệ sinh đạt 100%; Đạt Quy chuẩn Quốc gia 57.1%
  Tổ chức ký cam kết môi trường cho 83/83 hộ sản xuất kinh doanh
- Đã ban hành Quyết định đóng cửa 2 nghĩa trang;
- Đã quy hoạch chi tiết 3 nghĩa trang;
 - Ban hành Quy chế quản lý nghĩa trang.</t>
  </si>
  <si>
    <t xml:space="preserve"> - Hoàn thiện xây dựng 3 hàng rào nghĩa trang;
 - Hoàn thiện xây dựng bãi trung chuyển rác;
 - Triển khai phương án thu gom rác thải.</t>
  </si>
  <si>
    <t xml:space="preserve">Hệ thống tổ chức chính trị </t>
  </si>
  <si>
    <t>Hoàn thiện hồ sơ 3 cán bộ đạt chuẩn: 
 - Trần Mỹ Hào Chủ tịch HCCB xã;
 - Nguyễn Tuấn Anh Phó chủ tịch HĐND xã;
 - Phan Huy Tình Bí thư đoàn xã</t>
  </si>
  <si>
    <t>Họp Hội cựu chiến binh xã bầu Chủ tịch HCCB xã (Trần Mỹ Hào nghĩ hưu)</t>
  </si>
  <si>
    <t xml:space="preserve">19cán bộ đạt chuẩn /21 cán bộ </t>
  </si>
  <si>
    <t>Bổ sung hồ sơ cho 2 cán bộ xã
 - Nguyễn Tuấn Anh Phó chủ tịch HĐND xã;
 - Phan Huy Tình Bí thư đoàn xã</t>
  </si>
  <si>
    <t>Xã Sơn Tây</t>
  </si>
  <si>
    <t>0 tiêu chí.</t>
  </si>
  <si>
    <t xml:space="preserve">- Phải xây dựng và hoàn thiện khuôn viên nhà văn hóa xã trước mùa mưa bão. </t>
  </si>
  <si>
    <t>- Đã san đất nền của sân bóng; Xây được 3/4 phần thô của hệ thống mương thoát svđ; Đang xây tường nhà VH</t>
  </si>
  <si>
    <t>- Xây thêm phần thô mương gạch thoát quanh SVĐ xã (3/4 diện tích sân vận động); Đang xây móng hàng rào của nhà văn hóa xã</t>
  </si>
  <si>
    <t>- Phải cứng hóa, hoàn thiện 5,1km đường giao thông nông thôn.</t>
  </si>
  <si>
    <t>- Đã cứng hóa đường NTM theo chuẩn NTM của đường ngõ xóm ở các thôn Cây Tắt, Hồ Sen, Cây Thị, Nam Nhe.</t>
  </si>
  <si>
    <t xml:space="preserve">-1,6/5,1 km đường GTNT </t>
  </si>
  <si>
    <t>-Xây hàng rào khu nghĩa trang đã được quy hoạch.</t>
  </si>
  <si>
    <t>HTTCCT</t>
  </si>
  <si>
    <t>- Phải tạo điều kiện tối đa cho 4 đ/c còn lại đi học.</t>
  </si>
  <si>
    <t>ANTT</t>
  </si>
  <si>
    <r>
      <t xml:space="preserve">BIỂU 2: KẾT QUẢ THỰC HIỆN ĐỐI VỚI CÁC TIÊU CHÍ </t>
    </r>
    <r>
      <rPr>
        <b/>
        <sz val="10"/>
        <color indexed="10"/>
        <rFont val="Times New Roman"/>
        <family val="1"/>
      </rPr>
      <t>CHƯA ĐẠT ĐẾN CUỐI KỲ TRƯỚC</t>
    </r>
    <r>
      <rPr>
        <b/>
        <sz val="10"/>
        <rFont val="Times New Roman"/>
        <family val="1"/>
      </rPr>
      <t xml:space="preserve"> TRONG TUẦN BÁO CÁO 
</t>
    </r>
  </si>
  <si>
    <r>
      <t xml:space="preserve">Khối lượng tăng thêm trong tuần </t>
    </r>
    <r>
      <rPr>
        <b/>
        <sz val="10"/>
        <color indexed="10"/>
        <rFont val="Times New Roman"/>
        <family val="1"/>
      </rPr>
      <t>(từ 30/07/2015 đến 06/08/2015)</t>
    </r>
  </si>
  <si>
    <r>
      <t>- Đường trục xã:</t>
    </r>
    <r>
      <rPr>
        <sz val="10"/>
        <rFont val="Times New Roman"/>
        <family val="1"/>
      </rPr>
      <t xml:space="preserve"> Bê tông hóa 0,82 km (có dự án Nâng cấp tuyến Cử thành-Giếng Đến 1,29km); 
- Làm 448m rãnh thoát nước trong khu dân cư;
Đắp lề rộng đủ 6,5m, dài 435m;
- Trồng 320 cây bóng mát/965m*2; </t>
    </r>
  </si>
  <si>
    <r>
      <t>-</t>
    </r>
    <r>
      <rPr>
        <b/>
        <sz val="10"/>
        <rFont val="Times New Roman"/>
        <family val="1"/>
      </rPr>
      <t xml:space="preserve"> Đường trục thôn</t>
    </r>
    <r>
      <rPr>
        <sz val="10"/>
        <rFont val="Times New Roman"/>
        <family val="1"/>
      </rPr>
      <t>: nâng cấp 2,84 km đường nhựa đã hỏng nặng đi lại khó khăn; Tu sửa 1,55 km đường nhựa (HL 3-trạm bơm H. Hà);
- Đắp bổ sung lề đường rộng đủ 5m dài 1,0 km; Làm 356 m rãnh thoát nước trong khu dân cư.
- Giải toả hành lang an toàn giao thông tại một số hộ tại các thôn: Sâm Lộc, Thượng Phú</t>
    </r>
  </si>
  <si>
    <r>
      <t>Đường ngõ xóm:</t>
    </r>
    <r>
      <rPr>
        <sz val="10"/>
        <rFont val="Times New Roman"/>
        <family val="1"/>
      </rPr>
      <t xml:space="preserve"> đắp bổ sung lề đường rộng đủ 4m dài 10,2 km</t>
    </r>
  </si>
  <si>
    <r>
      <t>Đường nội đồng</t>
    </r>
    <r>
      <rPr>
        <sz val="10"/>
        <rFont val="Times New Roman"/>
        <family val="1"/>
      </rPr>
      <t>: đạt 5,3/10,6. Cần cứng hóa 2,5 km đảm bảo xe đi lai thuận tiện</t>
    </r>
  </si>
  <si>
    <r>
      <rPr>
        <b/>
        <sz val="10"/>
        <color indexed="8"/>
        <rFont val="Times New Roman"/>
        <family val="1"/>
      </rPr>
      <t>5.1.</t>
    </r>
    <r>
      <rPr>
        <sz val="10"/>
        <color indexed="8"/>
        <rFont val="Times New Roman"/>
        <family val="1"/>
      </rPr>
      <t xml:space="preserve"> Tỷ lệ hộ được sử dụng nước sạch hợp vệ sinh theo quy chuẩn Quốc gia:
'- Nâng tỷ lệ số hộ sử dụng nước sạch đạt quy chuẩn quốc gia tối thiểu đạt 50%</t>
    </r>
  </si>
  <si>
    <r>
      <rPr>
        <b/>
        <sz val="10"/>
        <color indexed="8"/>
        <rFont val="Times New Roman"/>
        <family val="1"/>
      </rPr>
      <t>5.2.</t>
    </r>
    <r>
      <rPr>
        <sz val="10"/>
        <color indexed="8"/>
        <rFont val="Times New Roman"/>
        <family val="1"/>
      </rPr>
      <t xml:space="preserve"> Nghĩa trang được xây dựng theo quy hoạch được phê duyệt.
'- Lập quy hoạch, lên dự toán để xây dựng hàng rào và trồng cây xanh cho 03 nghĩa trang xã Phù Việt: Hòa Bình-Thống Nhất; Trung Tiến ;Bùi Xá.
- Đúc cọc bê tông để tiến hành trồng xung quanh 03 nghiã trang.</t>
    </r>
  </si>
  <si>
    <r>
      <rPr>
        <b/>
        <sz val="10"/>
        <color indexed="8"/>
        <rFont val="Times New Roman"/>
        <family val="1"/>
      </rPr>
      <t>5.3</t>
    </r>
    <r>
      <rPr>
        <sz val="10"/>
        <color indexed="8"/>
        <rFont val="Times New Roman"/>
        <family val="1"/>
      </rPr>
      <t>.Chất thải nước thải được thu gom và xử lý theo quy định
'- Xây dựng khu xử lý rác tập trung tại thôn Bùi Xá;
- Xây dựng hệ thống mương thoát nước trong khu dân cư</t>
    </r>
  </si>
  <si>
    <r>
      <rPr>
        <b/>
        <sz val="10"/>
        <rFont val="Times New Roman"/>
        <family val="1"/>
      </rPr>
      <t>11/18 TC</t>
    </r>
    <r>
      <rPr>
        <sz val="10"/>
        <rFont val="Times New Roman"/>
        <family val="1"/>
      </rPr>
      <t>, gồm: Quy hoạch; Điện; Trường học; Bưu điện; Nhà ở dân cư; Hộ nghèo; Tỷ lệ lao động có việc làm thường xuyên; Giáo dục; Y tế; Văn hoá; Hệ thống TC CTXH</t>
    </r>
    <r>
      <rPr>
        <b/>
        <sz val="10"/>
        <rFont val="Times New Roman"/>
        <family val="1"/>
      </rPr>
      <t xml:space="preserve">. </t>
    </r>
  </si>
  <si>
    <r>
      <rPr>
        <b/>
        <sz val="10"/>
        <rFont val="Times New Roman"/>
        <family val="1"/>
      </rPr>
      <t>+ Đường trục xã:</t>
    </r>
    <r>
      <rPr>
        <sz val="10"/>
        <rFont val="Times New Roman"/>
        <family val="1"/>
      </rPr>
      <t xml:space="preserve">
- Làm mới 2,14 km gồm: đường TX 78 1,75 km và đường TX79 0,39 km.
- Hoàn thiện 3,78km lề đường TX79
- Bổ sung 14 biển báo hiệu.
- Chăm sóc, bổ sung cây xanh tại các tuyến: 200 cây xà cừ.
+</t>
    </r>
    <r>
      <rPr>
        <b/>
        <sz val="10"/>
        <rFont val="Times New Roman"/>
        <family val="1"/>
      </rPr>
      <t xml:space="preserve"> Đường trục thông:</t>
    </r>
    <r>
      <rPr>
        <sz val="10"/>
        <rFont val="Times New Roman"/>
        <family val="1"/>
      </rPr>
      <t xml:space="preserve">
- Đắp lề đường 1,15km tại Yên Quý 0,35km, Minh Lạc 0,5km, Yên Thành 0,3km.
- Khơi thông mương thoát nước 1,2km tại Yên Quý 0,3km, Minh Lạc 0,3km, Hồ Phượng 0,3km, Yên Mỹ 0,1km, Yên Giang 0,2km.
 - Bổ sung biển báo tại 7 tuyến/7 thôn: 14 biển
</t>
    </r>
    <r>
      <rPr>
        <b/>
        <sz val="10"/>
        <rFont val="Times New Roman"/>
        <family val="1"/>
      </rPr>
      <t xml:space="preserve">+ Đường ngõ xóm:
</t>
    </r>
    <r>
      <rPr>
        <sz val="10"/>
        <rFont val="Times New Roman"/>
        <family val="1"/>
      </rPr>
      <t xml:space="preserve">- Nâng cấp để đạt độ rộng mặt đường 25,72km.
- Đắp lề đường 10,28km gồm Bình Thọ 2km, Yên Quý 2,03km, Yên Thành 2,08km, Minh Lạc 2,15km và Yên Giang 2,02km.
- Khơi thông 10km kênh mương thoát nước.
</t>
    </r>
    <r>
      <rPr>
        <b/>
        <sz val="10"/>
        <rFont val="Times New Roman"/>
        <family val="1"/>
      </rPr>
      <t>+ Đường trục nội đồng:</t>
    </r>
    <r>
      <rPr>
        <sz val="10"/>
        <rFont val="Times New Roman"/>
        <family val="1"/>
      </rPr>
      <t xml:space="preserve"> Cấp phối 0,5km đất xô bồ thôn Hồ Phượng.</t>
    </r>
    <r>
      <rPr>
        <b/>
        <sz val="10"/>
        <rFont val="Times New Roman"/>
        <family val="1"/>
      </rPr>
      <t xml:space="preserve">
.+ Rảnh thoát nước 2 bên đường trục xã và trục thôn: 
</t>
    </r>
    <r>
      <rPr>
        <sz val="10"/>
        <rFont val="Times New Roman"/>
        <family val="1"/>
      </rPr>
      <t>- Nạo vét, khơi thông mương thoát nước 0,9km tại: Đường TX 78: 0,4km, TX 79 0,5km.</t>
    </r>
    <r>
      <rPr>
        <b/>
        <sz val="10"/>
        <rFont val="Times New Roman"/>
        <family val="1"/>
      </rPr>
      <t xml:space="preserve">
</t>
    </r>
  </si>
  <si>
    <r>
      <rPr>
        <b/>
        <sz val="10"/>
        <rFont val="Times New Roman"/>
        <family val="1"/>
      </rPr>
      <t xml:space="preserve">
</t>
    </r>
    <r>
      <rPr>
        <sz val="10"/>
        <rFont val="Times New Roman"/>
        <family val="1"/>
      </rPr>
      <t>+ Đường ngõ xóm: 
- Đắp lề đường 0,85 km của thôn Bình Thọ.</t>
    </r>
  </si>
  <si>
    <r>
      <rPr>
        <b/>
        <sz val="10"/>
        <rFont val="Times New Roman"/>
        <family val="1"/>
      </rPr>
      <t xml:space="preserve">+ Đường trục xã: </t>
    </r>
    <r>
      <rPr>
        <sz val="10"/>
        <rFont val="Times New Roman"/>
        <family val="1"/>
      </rPr>
      <t xml:space="preserve">
- Hoàn thiện 3,78km lề đường TX79
- Bổ sung 14 biển báo hiệu.
</t>
    </r>
    <r>
      <rPr>
        <b/>
        <sz val="10"/>
        <rFont val="Times New Roman"/>
        <family val="1"/>
      </rPr>
      <t xml:space="preserve">+ Đường trục thôn: </t>
    </r>
    <r>
      <rPr>
        <sz val="10"/>
        <rFont val="Times New Roman"/>
        <family val="1"/>
      </rPr>
      <t xml:space="preserve">
- Đắp được 0,35/1,15km lề đường tại thôn Yên Quý.
- Khơi thông được 0.6/1,2km, trong đó Hồ Phượng 0,3km và Yên Quý 0,3km.
</t>
    </r>
    <r>
      <rPr>
        <b/>
        <sz val="10"/>
        <rFont val="Times New Roman"/>
        <family val="1"/>
      </rPr>
      <t xml:space="preserve">+ Đường ngõ xóm: </t>
    </r>
    <r>
      <rPr>
        <sz val="10"/>
        <rFont val="Times New Roman"/>
        <family val="1"/>
      </rPr>
      <t xml:space="preserve">
- Đắp lề đường 2,10/10,28 km, gồm thôn Bình Thọ 2/2km, thôn Yên Quý 0,1/2,03km.
- Khơi thông 1,15/10km kênh mương thoát nước.
</t>
    </r>
    <r>
      <rPr>
        <b/>
        <sz val="10"/>
        <rFont val="Times New Roman"/>
        <family val="1"/>
      </rPr>
      <t xml:space="preserve">+ Đường trục nội đồng: </t>
    </r>
    <r>
      <rPr>
        <sz val="10"/>
        <rFont val="Times New Roman"/>
        <family val="1"/>
      </rPr>
      <t>Cấp phối 0,5km đất xô bồ thôn Hồ Phượng.</t>
    </r>
    <r>
      <rPr>
        <b/>
        <sz val="10"/>
        <rFont val="Times New Roman"/>
        <family val="1"/>
      </rPr>
      <t xml:space="preserve">
</t>
    </r>
  </si>
  <si>
    <r>
      <rPr>
        <b/>
        <sz val="10"/>
        <rFont val="Times New Roman"/>
        <family val="1"/>
      </rPr>
      <t xml:space="preserve">+ Đường trục xã: 
- Làm mới 2,14 km gồm: Đường TX 78 1,75 km và đường TX79 0,39 km.
- Chăm sóc, bổ sung cây xanh tại các tuyến: 200 cây xà cừ.
+ Đường trục thôn: </t>
    </r>
    <r>
      <rPr>
        <sz val="10"/>
        <rFont val="Times New Roman"/>
        <family val="1"/>
      </rPr>
      <t xml:space="preserve">
- Đắp 0,8km lề đường tại Minh Lạc 0,5km và Yên Thành 0,3km
- Khơi thông 0,6 km tại Minh Lạc 0,3km, Yên Mỹ 0,1km, Yên Giang 0,2km.
 - Bổ sung biển báo tại 7 tuyến của 7 thôn: 14 biển
</t>
    </r>
    <r>
      <rPr>
        <b/>
        <sz val="10"/>
        <rFont val="Times New Roman"/>
        <family val="1"/>
      </rPr>
      <t xml:space="preserve">+ Đường ngõ xóm: </t>
    </r>
    <r>
      <rPr>
        <sz val="10"/>
        <rFont val="Times New Roman"/>
        <family val="1"/>
      </rPr>
      <t xml:space="preserve">
- Nâng cấp để đạt độ rộng mặt đường 25,72km;
- Đắp lề đường: 8,18 km.
- Khơi thông 8,85km kênh mương thoát nước.
</t>
    </r>
    <r>
      <rPr>
        <b/>
        <sz val="10"/>
        <rFont val="Times New Roman"/>
        <family val="1"/>
      </rPr>
      <t>+ Đường trục nội đồng:</t>
    </r>
    <r>
      <rPr>
        <sz val="10"/>
        <rFont val="Times New Roman"/>
        <family val="1"/>
      </rPr>
      <t xml:space="preserve"> Cấp phối 0,5km đất xô bồ thôn Hồ Phượng
</t>
    </r>
    <r>
      <rPr>
        <b/>
        <sz val="10"/>
        <rFont val="Times New Roman"/>
        <family val="1"/>
      </rPr>
      <t xml:space="preserve">+ Rảnh thoát nước 2 bên đường trục xã và trục thôn: </t>
    </r>
    <r>
      <rPr>
        <sz val="10"/>
        <rFont val="Times New Roman"/>
        <family val="1"/>
      </rPr>
      <t xml:space="preserve">
- Nạo vét, khơi thông mương thoát nước 0,9km tại: Đường TX 78: 0,4km, TX 79 0,5km.
</t>
    </r>
  </si>
  <si>
    <r>
      <rPr>
        <b/>
        <sz val="10"/>
        <rFont val="Times New Roman"/>
        <family val="1"/>
      </rPr>
      <t>+ Nhà VH và khu TT xã:</t>
    </r>
    <r>
      <rPr>
        <sz val="10"/>
        <rFont val="Times New Roman"/>
        <family val="1"/>
      </rPr>
      <t xml:space="preserve">
- Đổ đất, nâng cấp và chỉnh trang khuôn viên
- Nhà VH xã: Làm nhà VS công cộng;
</t>
    </r>
    <r>
      <rPr>
        <b/>
        <sz val="10"/>
        <rFont val="Times New Roman"/>
        <family val="1"/>
      </rPr>
      <t xml:space="preserve">+ Nhà VH và khu TT thôn: </t>
    </r>
    <r>
      <rPr>
        <sz val="10"/>
        <rFont val="Times New Roman"/>
        <family val="1"/>
      </rPr>
      <t xml:space="preserve">
- Hoàn thiện khuôn viên 2 nhà VH thôn: Yên Quý, Yên Thành;
- Xanh hóa hàng rào tại 5 thôn: Yên Quý, Yên Thành, Yên Giang, Bình Thọ, Hồ Phượng với tổng chiều dài 500m
- Làm mái che nhà để xe thôn Yên Giang</t>
    </r>
  </si>
  <si>
    <r>
      <rPr>
        <b/>
        <sz val="10"/>
        <rFont val="Times New Roman"/>
        <family val="1"/>
      </rPr>
      <t>+ Nhà VH và khu TT xã:</t>
    </r>
    <r>
      <rPr>
        <sz val="10"/>
        <rFont val="Times New Roman"/>
        <family val="1"/>
      </rPr>
      <t xml:space="preserve">
- Khu TT xã: Đổ đất, nâng cấp được 70%.
- Làm nhà VS công cộng nhà VH xã: đã hoàn thành PA-DT;
</t>
    </r>
  </si>
  <si>
    <r>
      <rPr>
        <b/>
        <sz val="10"/>
        <rFont val="Times New Roman"/>
        <family val="1"/>
      </rPr>
      <t xml:space="preserve">+ Thu nhập bình quân đầu nguời: </t>
    </r>
    <r>
      <rPr>
        <sz val="10"/>
        <rFont val="Times New Roman"/>
        <family val="1"/>
      </rPr>
      <t xml:space="preserve">Điều tra và hoàn thiện hồ sơ điều tra thu nhập năm 2015;
</t>
    </r>
    <r>
      <rPr>
        <b/>
        <sz val="10"/>
        <rFont val="Times New Roman"/>
        <family val="1"/>
      </rPr>
      <t>+ Mô hình SX, KD:</t>
    </r>
    <r>
      <rPr>
        <sz val="10"/>
        <rFont val="Times New Roman"/>
        <family val="1"/>
      </rPr>
      <t xml:space="preserve">
- Xây dựng 2 MH lớn, 2 MH vừa, 4 MH;
- Giúp đỡ, hướng dẫn các hộ dân sản xuất có liên kết;
- Thống kê các MH theo biểu mẫu.</t>
    </r>
  </si>
  <si>
    <r>
      <t xml:space="preserve">
</t>
    </r>
    <r>
      <rPr>
        <b/>
        <sz val="10"/>
        <rFont val="Times New Roman"/>
        <family val="1"/>
      </rPr>
      <t>+ Mô hình SX, KD:</t>
    </r>
    <r>
      <rPr>
        <sz val="10"/>
        <rFont val="Times New Roman"/>
        <family val="1"/>
      </rPr>
      <t xml:space="preserve">
- Xây dựng 2 MH lớn, 2 MH vừa, 4 MH;
- Giúp đỡ, hướng dẫn các hộ dân sản xuất có liên kết.
</t>
    </r>
  </si>
  <si>
    <r>
      <rPr>
        <b/>
        <sz val="10"/>
        <rFont val="Times New Roman"/>
        <family val="1"/>
      </rPr>
      <t xml:space="preserve">+ Thu nhập bình quân đầu nguời: </t>
    </r>
    <r>
      <rPr>
        <sz val="10"/>
        <rFont val="Times New Roman"/>
        <family val="1"/>
      </rPr>
      <t xml:space="preserve">Điều tra và hoàn thiện hồ sơ điều tra thu nhập năm 2015;
</t>
    </r>
    <r>
      <rPr>
        <b/>
        <sz val="10"/>
        <rFont val="Times New Roman"/>
        <family val="1"/>
      </rPr>
      <t>+ Mô hình SX, KD:</t>
    </r>
    <r>
      <rPr>
        <sz val="10"/>
        <rFont val="Times New Roman"/>
        <family val="1"/>
      </rPr>
      <t xml:space="preserve">
- Giúp đỡ, hướng dẫn các hộ dân sản xuất có liên kết, đảm bảo tối thiểu 30% hộ dân SX, KD có liên kết;
- Thống kê các MH theo biểu mẫu.</t>
    </r>
  </si>
  <si>
    <r>
      <rPr>
        <b/>
        <sz val="10"/>
        <rFont val="Times New Roman"/>
        <family val="1"/>
      </rPr>
      <t xml:space="preserve">+ THT: 
</t>
    </r>
    <r>
      <rPr>
        <sz val="10"/>
        <rFont val="Times New Roman"/>
        <family val="1"/>
      </rPr>
      <t>- Hoàn thiện hồ sơ;
- Hướng dẫn, giúp đỡ các THT liên doanh, liên kết trong</t>
    </r>
    <r>
      <rPr>
        <b/>
        <sz val="10"/>
        <rFont val="Times New Roman"/>
        <family val="1"/>
      </rPr>
      <t xml:space="preserve"> </t>
    </r>
    <r>
      <rPr>
        <sz val="10"/>
        <rFont val="Times New Roman"/>
        <family val="1"/>
      </rPr>
      <t xml:space="preserve">sản xuất;
+ </t>
    </r>
    <r>
      <rPr>
        <b/>
        <sz val="10"/>
        <rFont val="Times New Roman"/>
        <family val="1"/>
      </rPr>
      <t xml:space="preserve">HTX: </t>
    </r>
    <r>
      <rPr>
        <sz val="10"/>
        <rFont val="Times New Roman"/>
        <family val="1"/>
      </rPr>
      <t xml:space="preserve">
- Thành lập mới 01 HTX vận tải;
- Bổ sung hồ sơ: HS Đại hội thành viên hoàn hành chỉnh và rà soát thành viên; đơn gia nhập; giấy chứng nhận góp vốn của HTX dùng nước và VTNN;
- Bổ sung báo cáo tài chính;
- Hướng dẫn, giúp đỡ các HTX liên kết trong SX, KD.
+ </t>
    </r>
    <r>
      <rPr>
        <b/>
        <sz val="10"/>
        <rFont val="Times New Roman"/>
        <family val="1"/>
      </rPr>
      <t>DN:</t>
    </r>
    <r>
      <rPr>
        <sz val="10"/>
        <rFont val="Times New Roman"/>
        <family val="1"/>
      </rPr>
      <t xml:space="preserve"> Thành lập mới 01 DN.
</t>
    </r>
  </si>
  <si>
    <r>
      <rPr>
        <b/>
        <sz val="10"/>
        <rFont val="Times New Roman"/>
        <family val="1"/>
      </rPr>
      <t>+ THT:</t>
    </r>
    <r>
      <rPr>
        <sz val="10"/>
        <rFont val="Times New Roman"/>
        <family val="1"/>
      </rPr>
      <t xml:space="preserve">
- Hướng dẫn, giúp đỡ các THT liên doanh, liên kết trong sản xuất; 
- Ra mắt 38 THT thành lập 6 tháng đầu năm 2015.
</t>
    </r>
    <r>
      <rPr>
        <b/>
        <sz val="10"/>
        <rFont val="Times New Roman"/>
        <family val="1"/>
      </rPr>
      <t xml:space="preserve">+ HTX: </t>
    </r>
    <r>
      <rPr>
        <sz val="10"/>
        <rFont val="Times New Roman"/>
        <family val="1"/>
      </rPr>
      <t xml:space="preserve">
- Tập huấn HTX kiểu mới cho 6 HTX;
- Hướng dẫn, giúp đỡ các HTX liên kết trong SX, KD.</t>
    </r>
  </si>
  <si>
    <r>
      <rPr>
        <b/>
        <sz val="10"/>
        <rFont val="Times New Roman"/>
        <family val="1"/>
      </rPr>
      <t>+ THT:</t>
    </r>
    <r>
      <rPr>
        <sz val="10"/>
        <rFont val="Times New Roman"/>
        <family val="1"/>
      </rPr>
      <t xml:space="preserve">
- Hoàn thiện hồ sơ;
</t>
    </r>
    <r>
      <rPr>
        <b/>
        <sz val="10"/>
        <rFont val="Times New Roman"/>
        <family val="1"/>
      </rPr>
      <t>'+ HTX:</t>
    </r>
    <r>
      <rPr>
        <sz val="10"/>
        <rFont val="Times New Roman"/>
        <family val="1"/>
      </rPr>
      <t xml:space="preserve">
- Thành lập mới 01 HTX vận tải;
- Có 1/6 HTX có LK.
</t>
    </r>
    <r>
      <rPr>
        <b/>
        <sz val="10"/>
        <rFont val="Times New Roman"/>
        <family val="1"/>
      </rPr>
      <t xml:space="preserve">+  DN: </t>
    </r>
    <r>
      <rPr>
        <sz val="10"/>
        <rFont val="Times New Roman"/>
        <family val="1"/>
      </rPr>
      <t xml:space="preserve">Thành lập mới 01 DN 
</t>
    </r>
  </si>
  <si>
    <r>
      <rPr>
        <b/>
        <sz val="10"/>
        <rFont val="Times New Roman"/>
        <family val="1"/>
      </rPr>
      <t xml:space="preserve">+ THT: </t>
    </r>
    <r>
      <rPr>
        <sz val="10"/>
        <rFont val="Times New Roman"/>
        <family val="1"/>
      </rPr>
      <t xml:space="preserve">
- Hoàn thiện hồ sơ;
- Hướng dẫn, giúp đỡ các THT liên doanh, liên kết trong sản xuất;
+ </t>
    </r>
    <r>
      <rPr>
        <b/>
        <sz val="10"/>
        <rFont val="Times New Roman"/>
        <family val="1"/>
      </rPr>
      <t xml:space="preserve">HTX: </t>
    </r>
    <r>
      <rPr>
        <sz val="10"/>
        <rFont val="Times New Roman"/>
        <family val="1"/>
      </rPr>
      <t xml:space="preserve">
- Bổ sung hồ sơ: HS Đại hội thành viên hoàn hành chỉnh và rà soát thành viên; đơn gia nhập; giấy chứng nhận góp vốn của HTX dùng nước và VTNN;
- Bổ sung báo cáo tài chính;
- Hướng dẫn, giúp đỡ các HTX liên kết trong SX, KD.
+ </t>
    </r>
    <r>
      <rPr>
        <b/>
        <sz val="10"/>
        <rFont val="Times New Roman"/>
        <family val="1"/>
      </rPr>
      <t>DN:</t>
    </r>
    <r>
      <rPr>
        <sz val="10"/>
        <rFont val="Times New Roman"/>
        <family val="1"/>
      </rPr>
      <t xml:space="preserve"> Thành lập mới 01 DN.
</t>
    </r>
  </si>
  <si>
    <t>- Đường truc xã: Đã nâng cấp 830 m/1.115m ( 74% )
 - Đường trục thôn: Đã nâng cấp 1.521m/3.445m ( 44% )
- Đường ngõ xóm: Đã làm mới 613m/1.063m ( 58% ); nâng cấp 30m/1.650m ( 2% )
- Đường nội đồng: Đã nâng cấp 1.250m/4.150m ( 30% )</t>
  </si>
  <si>
    <t>- Đường truc xã: Còn phải nâng cấp 285 m/1.115m ( 26% )
 - Đường trục thôn: Còn phải nâng cấp 1.924m/3.445m ( 56% )
- Đường ngõ xóm: Còn phải làm mới 450m/1.063m ( 42% ); nâng cấp 1.620m/1.650m (98% )
- Đường nội đồng: Còn phải nâng cấp 2.900m/4.150m ( 70% )</t>
  </si>
  <si>
    <r>
      <rPr>
        <sz val="10"/>
        <color indexed="8"/>
        <rFont val="Times New Roman"/>
        <family val="1"/>
      </rPr>
      <t xml:space="preserve"> Đã có 5/7 thôn đạt danh hiệu</t>
    </r>
    <r>
      <rPr>
        <sz val="10"/>
        <rFont val="Times New Roman"/>
        <family val="1"/>
      </rPr>
      <t xml:space="preserve"> Thôn văn hóa (71%). Nhưng trong đó mới có 2/5 thôn đạt liên tục từ 5 năm trở lên (40%).</t>
    </r>
  </si>
  <si>
    <r>
      <t xml:space="preserve"> 01 </t>
    </r>
    <r>
      <rPr>
        <sz val="10"/>
        <color indexed="8"/>
        <rFont val="Times New Roman"/>
        <family val="1"/>
      </rPr>
      <t xml:space="preserve">Phó chủ tịch HĐND, 01 Chủ tịch HĐND đang học Trung cấp KTNN đến tháng 10/2015 mới tốt nghiệp ; 01 Bí thư ĐTNT, 01 Chủ tịch Hội phụ nữ đang học Đại học Luật đến đầu năm 2016 mới tốt nghiệp; 01 Chủ tịch HCCB xã đến tuổi nghĩ hưu  </t>
    </r>
  </si>
  <si>
    <t>Đương trục thôn Cần phải làm 1.678/4.54 (37%); và xây mương thoát nước trong khu dân cư : 2,128 km</t>
  </si>
  <si>
    <r>
      <t xml:space="preserve"> Thu nhập bình quân đầu người/năm </t>
    </r>
    <r>
      <rPr>
        <i/>
        <sz val="10"/>
        <rFont val="Times New Roman"/>
        <family val="1"/>
      </rPr>
      <t>(35 triệu đồng/người/năm)</t>
    </r>
    <r>
      <rPr>
        <sz val="10"/>
        <rFont val="Times New Roman"/>
        <family val="1"/>
      </rPr>
      <t xml:space="preserve"> </t>
    </r>
  </si>
  <si>
    <r>
      <t xml:space="preserve"> </t>
    </r>
    <r>
      <rPr>
        <sz val="10"/>
        <rFont val="Times New Roman"/>
        <family val="1"/>
      </rPr>
      <t xml:space="preserve">- Vận động các hộ dân còn lại đấu nối, sử dụng nước sạch.
 - Tuyên truyền vận động các hộ, các chủ phun ra phun ở điểm tập trung.
 - Xây dựng hàng rào bằng dây thép gai và cột bê tông của 3 nghĩa trang, trồng cây xanh tại các nghĩa trang.
 - Tiếp tục hoàn thiện các tuyến mương thoát nước </t>
    </r>
  </si>
  <si>
    <r>
      <rPr>
        <b/>
        <sz val="10"/>
        <rFont val="Times New Roman"/>
        <family val="1"/>
      </rPr>
      <t>12/19 tiêu chí:</t>
    </r>
    <r>
      <rPr>
        <sz val="10"/>
        <rFont val="Times New Roman"/>
        <family val="1"/>
      </rPr>
      <t xml:space="preserve">  - Quy hoạch, Thủy lợi, Điện, Trường học, Bưu điện, Nhà ở, Hộ nghèo, Tỷ lệ LĐ có việc làm thường xuyên, HTTC sản xuất, Giáo dục, Y tế, An ninh TTXH.</t>
    </r>
  </si>
  <si>
    <t>7/19 tiêu chí:  Quy hoạch và quản lý quy hoạch, Bưu điện, Hộ nghèo, Tỷ lệ LĐ có việc làm thường xuyên, Giáo dục, Hình thức tổ chức sản xuất, An ninh TTXH</t>
  </si>
  <si>
    <t>Cắm được 15 mốc</t>
  </si>
  <si>
    <t>Đường trục xã Cần phải làm 1.512m; trồng cây bóng mát 2 bên đường</t>
  </si>
  <si>
    <t>Đương trục thôn Cần phải làm 1.3678; và xây mương thoát nước trong khu dân cư :1.828 km</t>
  </si>
  <si>
    <t>5 TC: Giao thông; Thu nhập; Văn hóa; Môi trường; Hệ thống tổ chức chính trị vững mạnh</t>
  </si>
  <si>
    <r>
      <t xml:space="preserve">BỂU 1: KẾT QUẢ THỰC HIỆN TẠI CÁC XÃ ĐĂNG KÝ ĐẠT CHUẨN NÔNG THÔN MỚI 2015
</t>
    </r>
    <r>
      <rPr>
        <b/>
        <i/>
        <sz val="12"/>
        <color indexed="10"/>
        <rFont val="Times New Roman"/>
        <family val="1"/>
      </rPr>
      <t>(Trong tuần báo cáo từ ngày  31/7/2015  đến ngày 6/8/2015)</t>
    </r>
  </si>
  <si>
    <t>không, (chi tiết biểu 2)</t>
  </si>
  <si>
    <t xml:space="preserve"> (chi tiết biểu 2)</t>
  </si>
  <si>
    <t xml:space="preserve"> 5TC:                                   - Quy hoạch
- Điện
- Nhà ở dân cư
- Hình thức tổ chức sản xuất
- Y tế
- Hệ thống chính trị</t>
  </si>
  <si>
    <t>3TC:                                      - Giao thông
- Cơ sở vật chất văn hóa
- Thu nhập</t>
  </si>
  <si>
    <t xml:space="preserve"> 5TC:                                      - Quy hoạch
- Điện
- Nhà ở dân cư
- Hình thức tổ chức sản xuất
- Y tế
- Hệ thống chính trị</t>
  </si>
  <si>
    <t xml:space="preserve">TC : Không, chi tiết như biểu 2 </t>
  </si>
  <si>
    <t>Chưa chuẩn xác</t>
  </si>
  <si>
    <t>7 tiêu chí có tăng mức độ: Giao thông, trường học, cơ sở
vật chất văn hóa, nhà ở dân cư, thu nhập, 
hình thức TCSX, môi trường.</t>
  </si>
  <si>
    <t>Không tăng, chi tiết ở biểu 2</t>
  </si>
  <si>
    <t>0 TC, chi tiết biểu 2</t>
  </si>
  <si>
    <t xml:space="preserve"> gồm 4 TC giao thông; nhà ở dân cư; hình thức TCSX; hệ thống chính trị</t>
  </si>
  <si>
    <r>
      <t>Tăng mức độ đạt chuẩn 3TC: Giao thông, Hình thức tổ chức sản xuất, Nhà ở dân cư (</t>
    </r>
    <r>
      <rPr>
        <i/>
        <sz val="12"/>
        <rFont val="Times New Roman"/>
        <family val="1"/>
      </rPr>
      <t>chi tiết xem biểu 2</t>
    </r>
    <r>
      <rPr>
        <sz val="12"/>
        <rFont val="Times New Roman"/>
        <family val="1"/>
      </rPr>
      <t>)</t>
    </r>
  </si>
  <si>
    <r>
      <t xml:space="preserve">Tăng mức độ đạt chuẩn: Trường học, Thu nhập, Môi trường </t>
    </r>
    <r>
      <rPr>
        <i/>
        <sz val="12"/>
        <rFont val="Times New Roman"/>
        <family val="1"/>
      </rPr>
      <t xml:space="preserve"> (chi tiết xem biểu 2)</t>
    </r>
  </si>
  <si>
    <t>Hính thức TCSX</t>
  </si>
  <si>
    <t>Hệ thống tổ chức CT-XH</t>
  </si>
  <si>
    <r>
      <rPr>
        <b/>
        <sz val="10"/>
        <rFont val="Times New Roman"/>
        <family val="1"/>
      </rPr>
      <t>7/18 tiêu chí:</t>
    </r>
    <r>
      <rPr>
        <sz val="10"/>
        <rFont val="Times New Roman"/>
        <family val="1"/>
      </rPr>
      <t xml:space="preserve">  Bưu điện, Hộ nghèo, Tỷ lệ LĐ có việc làm thường xuyên, Giáo dục, Y tế, Văn hoá, Thủy lợi</t>
    </r>
  </si>
  <si>
    <r>
      <t>11/18 tiêu chí:</t>
    </r>
    <r>
      <rPr>
        <sz val="10"/>
        <rFont val="Times New Roman"/>
        <family val="1"/>
      </rPr>
      <t xml:space="preserve"> Quy hoạch; Thủy lợi, Điện, Bưu Điện; trường học, Giáo dục; Tỉ lệ lao động có việc làm thường xuyên; hộ nghèo, Y tế; Văn hóa; An ninh trật tự xã hội</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</si>
</sst>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0_);\(0\)"/>
    <numFmt numFmtId="168" formatCode="0.0;[Red]0.0"/>
    <numFmt numFmtId="169" formatCode="0.0%"/>
    <numFmt numFmtId="170" formatCode="0.0"/>
    <numFmt numFmtId="171" formatCode="#,##0.000"/>
    <numFmt numFmtId="172" formatCode="#,##0.0"/>
    <numFmt numFmtId="173" formatCode="#,##0.000;[Red]#,##0.000"/>
  </numFmts>
  <fonts count="68">
    <font>
      <sz val="12"/>
      <name val="Times New Roman"/>
      <family val="1"/>
    </font>
    <font>
      <sz val="12"/>
      <color indexed="8"/>
      <name val="Times New Roman"/>
      <family val="2"/>
    </font>
    <font>
      <sz val="10"/>
      <name val="Arial"/>
      <family val="2"/>
    </font>
    <font>
      <b/>
      <sz val="10"/>
      <name val="Times New Roman"/>
      <family val="1"/>
    </font>
    <font>
      <sz val="10"/>
      <name val="Times New Roman"/>
      <family val="1"/>
    </font>
    <font>
      <sz val="10"/>
      <name val=".vntime"/>
      <family val="2"/>
    </font>
    <font>
      <b/>
      <sz val="12"/>
      <name val="Times New Roman"/>
      <family val="1"/>
    </font>
    <font>
      <b/>
      <i/>
      <sz val="12"/>
      <name val="Times New Roman"/>
      <family val="1"/>
    </font>
    <font>
      <b/>
      <i/>
      <sz val="12"/>
      <color indexed="10"/>
      <name val="Times New Roman"/>
      <family val="1"/>
    </font>
    <font>
      <sz val="10"/>
      <color indexed="10"/>
      <name val="Times New Roman"/>
      <family val="1"/>
    </font>
    <font>
      <b/>
      <sz val="14"/>
      <name val="Times New Roman"/>
      <family val="1"/>
    </font>
    <font>
      <sz val="10"/>
      <color indexed="30"/>
      <name val="Times New Roman"/>
      <family val="1"/>
    </font>
    <font>
      <sz val="11"/>
      <color indexed="8"/>
      <name val="Times New Roman"/>
      <family val="1"/>
    </font>
    <font>
      <sz val="10"/>
      <color indexed="8"/>
      <name val="Times New Roman"/>
      <family val="1"/>
    </font>
    <font>
      <sz val="11"/>
      <name val="Times New Roman"/>
      <family val="1"/>
    </font>
    <font>
      <b/>
      <sz val="11"/>
      <name val="Times New Roman"/>
      <family val="1"/>
    </font>
    <font>
      <sz val="12"/>
      <color indexed="60"/>
      <name val="Times New Roman"/>
      <family val="1"/>
    </font>
    <font>
      <b/>
      <sz val="12"/>
      <color indexed="60"/>
      <name val="Times New Roman"/>
      <family val="1"/>
    </font>
    <font>
      <b/>
      <sz val="10"/>
      <color indexed="8"/>
      <name val="Times New Roman"/>
      <family val="1"/>
    </font>
    <font>
      <sz val="9"/>
      <name val="Times New Roman"/>
      <family val="1"/>
    </font>
    <font>
      <b/>
      <i/>
      <sz val="11"/>
      <name val="Times New Roman"/>
      <family val="1"/>
    </font>
    <font>
      <i/>
      <sz val="11"/>
      <name val="Times New Roman"/>
      <family val="1"/>
    </font>
    <font>
      <sz val="12"/>
      <color indexed="10"/>
      <name val="Times New Roman"/>
      <family val="1"/>
    </font>
    <font>
      <b/>
      <sz val="10"/>
      <name val="Arial"/>
      <family val="2"/>
    </font>
    <font>
      <sz val="12"/>
      <color indexed="63"/>
      <name val="Times New Roman"/>
      <family val="1"/>
    </font>
    <font>
      <b/>
      <sz val="10"/>
      <color indexed="10"/>
      <name val="Times New Roman"/>
      <family val="1"/>
    </font>
    <font>
      <i/>
      <sz val="12"/>
      <name val="Times New Roman"/>
      <family val="1"/>
    </font>
    <font>
      <sz val="12"/>
      <color indexed="12"/>
      <name val="Times New Roman"/>
      <family val="1"/>
    </font>
    <font>
      <b/>
      <i/>
      <sz val="12"/>
      <color indexed="12"/>
      <name val="Times New Roman"/>
      <family val="1"/>
    </font>
    <font>
      <vertAlign val="superscript"/>
      <sz val="10"/>
      <name val="Times New Roman"/>
      <family val="1"/>
    </font>
    <font>
      <i/>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b/>
      <sz val="12"/>
      <color indexed="63"/>
      <name val="Times New Roman"/>
      <family val="2"/>
    </font>
    <font>
      <b/>
      <sz val="18"/>
      <color indexed="56"/>
      <name val="Cambria"/>
      <family val="2"/>
    </font>
    <font>
      <b/>
      <sz val="12"/>
      <color indexed="8"/>
      <name val="Times New Roman"/>
      <family val="2"/>
    </font>
    <font>
      <b/>
      <sz val="9"/>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rgb="FF0070C0"/>
      <name val="Times New Roman"/>
      <family val="1"/>
    </font>
    <font>
      <b/>
      <sz val="10"/>
      <color rgb="FFFF0000"/>
      <name val="Times New Roman"/>
      <family val="1"/>
    </font>
    <font>
      <sz val="10"/>
      <color rgb="FFFF0000"/>
      <name val="Times New Roman"/>
      <family val="1"/>
    </font>
    <font>
      <sz val="10"/>
      <color theme="1"/>
      <name val="Times New Roman"/>
      <family val="1"/>
    </font>
    <font>
      <b/>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style="thin"/>
      <right style="thin"/>
      <top/>
      <bottom/>
    </border>
    <border>
      <left style="thin">
        <color indexed="8"/>
      </left>
      <right style="thin">
        <color indexed="8"/>
      </right>
      <top style="thin">
        <color indexed="8"/>
      </top>
      <bottom style="thin"/>
    </border>
    <border>
      <left/>
      <right style="thin">
        <color indexed="8"/>
      </right>
      <top style="thin"/>
      <bottom style="hair"/>
    </border>
    <border>
      <left style="thin">
        <color indexed="8"/>
      </left>
      <right style="thin">
        <color indexed="8"/>
      </right>
      <top style="thin"/>
      <bottom style="hair"/>
    </border>
    <border>
      <left style="thin"/>
      <right style="thin"/>
      <top style="thin"/>
      <bottom style="hair"/>
    </border>
    <border>
      <left/>
      <right style="thin">
        <color indexed="8"/>
      </right>
      <top style="hair"/>
      <bottom style="hair"/>
    </border>
    <border>
      <left style="thin">
        <color indexed="8"/>
      </left>
      <right style="thin">
        <color indexed="8"/>
      </right>
      <top style="hair"/>
      <bottom style="hair"/>
    </border>
    <border>
      <left style="thin"/>
      <right style="thin"/>
      <top style="hair"/>
      <bottom style="hair"/>
    </border>
    <border>
      <left style="thin"/>
      <right style="thin"/>
      <top style="hair"/>
      <bottom/>
    </border>
    <border>
      <left/>
      <right style="thin">
        <color indexed="8"/>
      </right>
      <top style="hair"/>
      <bottom/>
    </border>
    <border>
      <left style="thin">
        <color indexed="8"/>
      </left>
      <right style="thin">
        <color indexed="8"/>
      </right>
      <top style="hair"/>
      <bottom/>
    </border>
    <border>
      <left style="thin">
        <color rgb="FF000000"/>
      </left>
      <right style="thin">
        <color rgb="FF000000"/>
      </right>
      <top/>
      <bottom/>
    </border>
    <border>
      <left style="thin"/>
      <right style="thin"/>
      <top style="thin"/>
      <bottom style="dashed"/>
    </border>
    <border>
      <left style="thin"/>
      <right style="thin"/>
      <top style="dashed"/>
      <bottom style="thin"/>
    </border>
    <border>
      <left style="thin"/>
      <right style="thin"/>
      <top style="hair"/>
      <bottom style="thin"/>
    </border>
    <border>
      <left style="thin"/>
      <right style="thin"/>
      <top>
        <color indexed="63"/>
      </top>
      <bottom style="hair"/>
    </border>
    <border>
      <left style="thin"/>
      <right>
        <color indexed="63"/>
      </right>
      <top style="thin"/>
      <bottom/>
    </border>
    <border>
      <left style="thin"/>
      <right/>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1"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0" fontId="2"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65">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33" borderId="10" xfId="0" applyFont="1" applyFill="1" applyBorder="1" applyAlignment="1">
      <alignment horizontal="left" vertical="center" wrapText="1"/>
    </xf>
    <xf numFmtId="0" fontId="4" fillId="0" borderId="0" xfId="0" applyFont="1" applyFill="1" applyAlignment="1">
      <alignment/>
    </xf>
    <xf numFmtId="0" fontId="63" fillId="0" borderId="0" xfId="0" applyFont="1" applyFill="1" applyAlignment="1">
      <alignment/>
    </xf>
    <xf numFmtId="164" fontId="63" fillId="0" borderId="0" xfId="42" applyNumberFormat="1" applyFont="1" applyFill="1" applyAlignment="1">
      <alignment/>
    </xf>
    <xf numFmtId="0" fontId="4" fillId="0" borderId="0" xfId="0" applyFont="1" applyFill="1" applyAlignment="1">
      <alignment vertical="top"/>
    </xf>
    <xf numFmtId="0" fontId="3" fillId="0" borderId="0" xfId="0" applyFont="1" applyFill="1" applyAlignment="1">
      <alignment vertical="top"/>
    </xf>
    <xf numFmtId="9" fontId="4" fillId="0" borderId="10" xfId="0" applyNumberFormat="1" applyFont="1" applyFill="1" applyBorder="1" applyAlignment="1">
      <alignment horizontal="center" vertical="center" wrapText="1"/>
    </xf>
    <xf numFmtId="164" fontId="4" fillId="33" borderId="10" xfId="42" applyNumberFormat="1" applyFont="1" applyFill="1" applyBorder="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10" xfId="0" applyBorder="1" applyAlignment="1">
      <alignment/>
    </xf>
    <xf numFmtId="0" fontId="6" fillId="0" borderId="10" xfId="0" applyFont="1" applyBorder="1" applyAlignment="1">
      <alignment horizontal="center" wrapText="1"/>
    </xf>
    <xf numFmtId="0" fontId="6"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xf>
    <xf numFmtId="0" fontId="0" fillId="0" borderId="10" xfId="0" applyBorder="1" applyAlignment="1" quotePrefix="1">
      <alignment horizontal="center"/>
    </xf>
    <xf numFmtId="0" fontId="0" fillId="0" borderId="10" xfId="0" applyBorder="1" applyAlignment="1" quotePrefix="1">
      <alignment horizontal="center" vertical="center"/>
    </xf>
    <xf numFmtId="0" fontId="6" fillId="0" borderId="10" xfId="0" applyFont="1" applyBorder="1" applyAlignment="1">
      <alignment wrapText="1"/>
    </xf>
    <xf numFmtId="0" fontId="6" fillId="0" borderId="0" xfId="0" applyFont="1" applyAlignment="1">
      <alignment wrapText="1"/>
    </xf>
    <xf numFmtId="0" fontId="6" fillId="0" borderId="10" xfId="0" applyFont="1" applyBorder="1" applyAlignment="1">
      <alignment horizontal="center"/>
    </xf>
    <xf numFmtId="0" fontId="6" fillId="0" borderId="10" xfId="0" applyFont="1" applyBorder="1" applyAlignment="1">
      <alignment/>
    </xf>
    <xf numFmtId="0" fontId="6" fillId="0" borderId="0" xfId="0" applyFont="1" applyAlignment="1">
      <alignment/>
    </xf>
    <xf numFmtId="0" fontId="6" fillId="0" borderId="10"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0" xfId="0" applyFont="1" applyBorder="1" applyAlignment="1">
      <alignment horizontal="right"/>
    </xf>
    <xf numFmtId="0" fontId="0" fillId="0" borderId="10" xfId="0" applyBorder="1" applyAlignment="1">
      <alignment horizontal="right"/>
    </xf>
    <xf numFmtId="9" fontId="0" fillId="0" borderId="10" xfId="0" applyNumberFormat="1" applyBorder="1" applyAlignment="1">
      <alignment horizontal="right"/>
    </xf>
    <xf numFmtId="0" fontId="0" fillId="0" borderId="10" xfId="0" applyFont="1" applyBorder="1" applyAlignment="1" quotePrefix="1">
      <alignment horizontal="center" vertical="center"/>
    </xf>
    <xf numFmtId="0" fontId="0" fillId="0" borderId="10" xfId="0" applyFont="1" applyBorder="1" applyAlignment="1">
      <alignment vertical="center"/>
    </xf>
    <xf numFmtId="0" fontId="0" fillId="0" borderId="10" xfId="0" applyFont="1" applyBorder="1" applyAlignment="1">
      <alignment vertical="center" wrapText="1"/>
    </xf>
    <xf numFmtId="0" fontId="4" fillId="33" borderId="10" xfId="0" applyFont="1" applyFill="1" applyBorder="1" applyAlignment="1" quotePrefix="1">
      <alignment vertical="center" wrapText="1"/>
    </xf>
    <xf numFmtId="0" fontId="4" fillId="33" borderId="10" xfId="0" applyFont="1" applyFill="1" applyBorder="1" applyAlignment="1">
      <alignment vertical="center" wrapText="1"/>
    </xf>
    <xf numFmtId="0" fontId="7" fillId="0" borderId="10" xfId="0" applyFont="1" applyBorder="1" applyAlignment="1" quotePrefix="1">
      <alignment horizontal="center"/>
    </xf>
    <xf numFmtId="0" fontId="7" fillId="0" borderId="10" xfId="0" applyFont="1" applyBorder="1" applyAlignment="1">
      <alignment/>
    </xf>
    <xf numFmtId="0" fontId="7" fillId="0" borderId="10" xfId="0" applyFont="1" applyBorder="1" applyAlignment="1">
      <alignment horizontal="right"/>
    </xf>
    <xf numFmtId="0" fontId="7" fillId="0" borderId="0" xfId="0" applyFont="1" applyAlignment="1">
      <alignment/>
    </xf>
    <xf numFmtId="0" fontId="3" fillId="0"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5" fillId="34" borderId="0" xfId="0" applyFont="1" applyFill="1" applyAlignment="1">
      <alignment/>
    </xf>
    <xf numFmtId="0" fontId="3" fillId="33" borderId="10" xfId="0" applyFont="1" applyFill="1" applyBorder="1" applyAlignment="1" quotePrefix="1">
      <alignment horizontal="center" vertical="center" wrapText="1"/>
    </xf>
    <xf numFmtId="0" fontId="4" fillId="33" borderId="10" xfId="42" applyNumberFormat="1" applyFont="1" applyFill="1" applyBorder="1" applyAlignment="1">
      <alignment horizontal="left" vertical="center" wrapText="1"/>
    </xf>
    <xf numFmtId="2" fontId="4" fillId="33" borderId="10" xfId="58" applyNumberFormat="1" applyFont="1" applyFill="1" applyBorder="1" applyAlignment="1" quotePrefix="1">
      <alignment horizontal="left" vertical="center" wrapText="1"/>
      <protection/>
    </xf>
    <xf numFmtId="0" fontId="66" fillId="33" borderId="10" xfId="0" applyFont="1" applyFill="1" applyBorder="1" applyAlignment="1">
      <alignment vertical="center"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0" fillId="0" borderId="13" xfId="0" applyBorder="1" applyAlignment="1">
      <alignment vertical="center" wrapText="1"/>
    </xf>
    <xf numFmtId="9" fontId="7" fillId="0" borderId="10" xfId="0" applyNumberFormat="1" applyFont="1" applyBorder="1" applyAlignment="1">
      <alignment horizontal="right"/>
    </xf>
    <xf numFmtId="9" fontId="0" fillId="0" borderId="10" xfId="0" applyNumberFormat="1" applyBorder="1" applyAlignment="1">
      <alignment/>
    </xf>
    <xf numFmtId="0" fontId="10" fillId="0" borderId="0" xfId="0" applyFont="1" applyFill="1" applyAlignment="1">
      <alignment horizont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xf>
    <xf numFmtId="0" fontId="0" fillId="0" borderId="10" xfId="0" applyFont="1" applyBorder="1" applyAlignment="1">
      <alignment horizontal="right"/>
    </xf>
    <xf numFmtId="9" fontId="0" fillId="0" borderId="10" xfId="0" applyNumberFormat="1" applyFont="1" applyBorder="1" applyAlignment="1">
      <alignment horizontal="right"/>
    </xf>
    <xf numFmtId="0" fontId="0" fillId="0" borderId="10" xfId="0" applyFont="1" applyBorder="1" applyAlignment="1">
      <alignment/>
    </xf>
    <xf numFmtId="0" fontId="6" fillId="34" borderId="10" xfId="0" applyFont="1" applyFill="1" applyBorder="1" applyAlignment="1">
      <alignment horizontal="center" wrapText="1"/>
    </xf>
    <xf numFmtId="0" fontId="6" fillId="34" borderId="10" xfId="0" applyFont="1" applyFill="1" applyBorder="1" applyAlignment="1">
      <alignment wrapText="1"/>
    </xf>
    <xf numFmtId="0" fontId="6" fillId="34" borderId="10" xfId="0" applyFont="1" applyFill="1" applyBorder="1" applyAlignment="1">
      <alignment horizontal="center"/>
    </xf>
    <xf numFmtId="0" fontId="6" fillId="34" borderId="10" xfId="0" applyFont="1" applyFill="1" applyBorder="1" applyAlignment="1">
      <alignment/>
    </xf>
    <xf numFmtId="0" fontId="6" fillId="34" borderId="0" xfId="0" applyFont="1" applyFill="1" applyAlignment="1">
      <alignment/>
    </xf>
    <xf numFmtId="0" fontId="0" fillId="34" borderId="10" xfId="0" applyFont="1" applyFill="1" applyBorder="1" applyAlignment="1" quotePrefix="1">
      <alignment horizontal="center" vertical="center"/>
    </xf>
    <xf numFmtId="0" fontId="0" fillId="34" borderId="10" xfId="0" applyFont="1" applyFill="1" applyBorder="1" applyAlignment="1">
      <alignment vertical="center"/>
    </xf>
    <xf numFmtId="0" fontId="0" fillId="34" borderId="10" xfId="0" applyFont="1" applyFill="1" applyBorder="1" applyAlignment="1">
      <alignment vertical="center" wrapText="1"/>
    </xf>
    <xf numFmtId="0" fontId="0" fillId="34" borderId="13" xfId="0" applyFont="1" applyFill="1" applyBorder="1" applyAlignment="1" quotePrefix="1">
      <alignment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vertical="center" wrapText="1"/>
    </xf>
    <xf numFmtId="0" fontId="6" fillId="34" borderId="10" xfId="0" applyFont="1" applyFill="1" applyBorder="1" applyAlignment="1">
      <alignment vertical="center"/>
    </xf>
    <xf numFmtId="0" fontId="6" fillId="34" borderId="10" xfId="0" applyFont="1" applyFill="1" applyBorder="1" applyAlignment="1">
      <alignment horizontal="right"/>
    </xf>
    <xf numFmtId="0" fontId="7" fillId="34" borderId="10" xfId="0" applyFont="1" applyFill="1" applyBorder="1" applyAlignment="1" quotePrefix="1">
      <alignment horizontal="center"/>
    </xf>
    <xf numFmtId="0" fontId="7" fillId="34" borderId="10" xfId="0" applyFont="1" applyFill="1" applyBorder="1" applyAlignment="1">
      <alignment/>
    </xf>
    <xf numFmtId="0" fontId="7" fillId="34" borderId="10" xfId="0" applyFont="1" applyFill="1" applyBorder="1" applyAlignment="1">
      <alignment horizontal="right"/>
    </xf>
    <xf numFmtId="0" fontId="0" fillId="34" borderId="10" xfId="0" applyFill="1" applyBorder="1" applyAlignment="1">
      <alignment horizontal="center"/>
    </xf>
    <xf numFmtId="0" fontId="0" fillId="34" borderId="10" xfId="0" applyFill="1" applyBorder="1" applyAlignment="1">
      <alignment/>
    </xf>
    <xf numFmtId="0" fontId="0" fillId="34" borderId="10" xfId="0" applyFill="1" applyBorder="1" applyAlignment="1">
      <alignment horizontal="right"/>
    </xf>
    <xf numFmtId="9" fontId="7" fillId="34" borderId="10" xfId="0" applyNumberFormat="1" applyFont="1" applyFill="1" applyBorder="1" applyAlignment="1">
      <alignment horizontal="right"/>
    </xf>
    <xf numFmtId="9" fontId="0" fillId="34" borderId="10" xfId="0" applyNumberFormat="1" applyFill="1" applyBorder="1" applyAlignment="1">
      <alignment/>
    </xf>
    <xf numFmtId="0" fontId="0" fillId="34" borderId="10" xfId="0" applyFill="1" applyBorder="1" applyAlignment="1" quotePrefix="1">
      <alignment horizontal="center"/>
    </xf>
    <xf numFmtId="0" fontId="0" fillId="34" borderId="10" xfId="0" applyFill="1" applyBorder="1" applyAlignment="1">
      <alignment vertical="center" wrapText="1"/>
    </xf>
    <xf numFmtId="0" fontId="0" fillId="34" borderId="10" xfId="0" applyFont="1" applyFill="1" applyBorder="1" applyAlignment="1">
      <alignment horizontal="right"/>
    </xf>
    <xf numFmtId="9" fontId="0" fillId="34" borderId="10" xfId="0" applyNumberFormat="1" applyFont="1" applyFill="1" applyBorder="1" applyAlignment="1">
      <alignment horizontal="right"/>
    </xf>
    <xf numFmtId="0" fontId="0" fillId="34" borderId="10" xfId="0" applyFill="1" applyBorder="1" applyAlignment="1" quotePrefix="1">
      <alignment horizontal="center" vertical="center"/>
    </xf>
    <xf numFmtId="0" fontId="0" fillId="34" borderId="10" xfId="0" applyFont="1" applyFill="1" applyBorder="1" applyAlignment="1">
      <alignment/>
    </xf>
    <xf numFmtId="0" fontId="0" fillId="34" borderId="10" xfId="0" applyFont="1" applyFill="1" applyBorder="1" applyAlignment="1">
      <alignment wrapText="1"/>
    </xf>
    <xf numFmtId="0" fontId="4" fillId="0" borderId="10" xfId="0" applyFont="1" applyFill="1" applyBorder="1" applyAlignment="1">
      <alignment horizontal="center" vertical="center"/>
    </xf>
    <xf numFmtId="0" fontId="4" fillId="0" borderId="10" xfId="0" applyFont="1" applyFill="1" applyBorder="1" applyAlignment="1">
      <alignment/>
    </xf>
    <xf numFmtId="0" fontId="4" fillId="35" borderId="11" xfId="0" applyFont="1" applyFill="1" applyBorder="1" applyAlignment="1">
      <alignment vertical="center" wrapText="1"/>
    </xf>
    <xf numFmtId="0" fontId="4" fillId="35" borderId="14" xfId="0" applyFont="1" applyFill="1" applyBorder="1" applyAlignment="1">
      <alignment vertical="center" wrapText="1"/>
    </xf>
    <xf numFmtId="0" fontId="4" fillId="0" borderId="14" xfId="0" applyFont="1" applyFill="1" applyBorder="1" applyAlignment="1">
      <alignment vertical="center" wrapText="1"/>
    </xf>
    <xf numFmtId="0" fontId="4" fillId="34" borderId="11" xfId="0" applyFont="1" applyFill="1" applyBorder="1" applyAlignment="1">
      <alignment vertical="center" wrapText="1"/>
    </xf>
    <xf numFmtId="0" fontId="4" fillId="34" borderId="11" xfId="0" applyFont="1" applyFill="1" applyBorder="1" applyAlignment="1" quotePrefix="1">
      <alignment vertical="center" wrapText="1"/>
    </xf>
    <xf numFmtId="0" fontId="4" fillId="34" borderId="14" xfId="0" applyFont="1" applyFill="1" applyBorder="1" applyAlignment="1">
      <alignment vertical="center" wrapText="1"/>
    </xf>
    <xf numFmtId="0" fontId="4" fillId="34" borderId="12" xfId="0" applyFont="1" applyFill="1" applyBorder="1" applyAlignment="1">
      <alignment vertical="center" wrapText="1"/>
    </xf>
    <xf numFmtId="0" fontId="4" fillId="34" borderId="10" xfId="0" applyFont="1" applyFill="1" applyBorder="1" applyAlignment="1">
      <alignment vertical="top"/>
    </xf>
    <xf numFmtId="0" fontId="4" fillId="34" borderId="10" xfId="0" applyFont="1" applyFill="1" applyBorder="1" applyAlignment="1">
      <alignment/>
    </xf>
    <xf numFmtId="0" fontId="4" fillId="34" borderId="14" xfId="0" applyFont="1" applyFill="1" applyBorder="1" applyAlignment="1">
      <alignment/>
    </xf>
    <xf numFmtId="0" fontId="1" fillId="0" borderId="10" xfId="0" applyFont="1" applyBorder="1" applyAlignment="1" quotePrefix="1">
      <alignment horizontal="center" vertical="center"/>
    </xf>
    <xf numFmtId="0" fontId="1" fillId="0" borderId="10" xfId="0" applyFont="1" applyBorder="1" applyAlignment="1">
      <alignment vertical="center"/>
    </xf>
    <xf numFmtId="0" fontId="0" fillId="35" borderId="11" xfId="0" applyFont="1" applyFill="1" applyBorder="1" applyAlignment="1">
      <alignment vertical="center" wrapText="1"/>
    </xf>
    <xf numFmtId="0" fontId="1" fillId="0" borderId="10" xfId="0" applyFont="1" applyBorder="1" applyAlignment="1">
      <alignment vertical="center" wrapText="1"/>
    </xf>
    <xf numFmtId="0" fontId="0" fillId="35" borderId="10" xfId="0" applyFont="1" applyFill="1" applyBorder="1" applyAlignment="1">
      <alignment vertical="center" wrapText="1"/>
    </xf>
    <xf numFmtId="0" fontId="1" fillId="0" borderId="10" xfId="0" applyFont="1" applyBorder="1" applyAlignment="1">
      <alignment horizontal="center"/>
    </xf>
    <xf numFmtId="0" fontId="1" fillId="0" borderId="10" xfId="0" applyFont="1" applyBorder="1" applyAlignment="1">
      <alignment/>
    </xf>
    <xf numFmtId="0" fontId="1" fillId="0" borderId="10" xfId="0" applyFont="1" applyBorder="1" applyAlignment="1">
      <alignment horizontal="right"/>
    </xf>
    <xf numFmtId="0" fontId="1" fillId="0" borderId="10" xfId="0" applyFont="1" applyBorder="1" applyAlignment="1" quotePrefix="1">
      <alignment horizontal="center"/>
    </xf>
    <xf numFmtId="0" fontId="16" fillId="0" borderId="10" xfId="0" applyFont="1" applyBorder="1" applyAlignment="1">
      <alignment horizontal="right"/>
    </xf>
    <xf numFmtId="9" fontId="16" fillId="0" borderId="10" xfId="0" applyNumberFormat="1" applyFont="1" applyBorder="1" applyAlignment="1">
      <alignment horizontal="right"/>
    </xf>
    <xf numFmtId="0" fontId="17" fillId="0" borderId="10" xfId="0" applyFont="1" applyBorder="1" applyAlignment="1">
      <alignment horizontal="right"/>
    </xf>
    <xf numFmtId="9" fontId="0" fillId="0" borderId="10" xfId="0" applyNumberFormat="1" applyFont="1" applyBorder="1" applyAlignment="1">
      <alignment/>
    </xf>
    <xf numFmtId="0" fontId="17" fillId="0" borderId="10" xfId="0" applyFont="1" applyBorder="1" applyAlignment="1">
      <alignment/>
    </xf>
    <xf numFmtId="0" fontId="16" fillId="0" borderId="10" xfId="0" applyFont="1" applyBorder="1" applyAlignment="1">
      <alignment/>
    </xf>
    <xf numFmtId="0" fontId="4" fillId="35" borderId="10" xfId="0" applyFont="1" applyFill="1" applyBorder="1" applyAlignment="1" quotePrefix="1">
      <alignment horizontal="left" vertical="center" wrapText="1"/>
    </xf>
    <xf numFmtId="0" fontId="4" fillId="0" borderId="10" xfId="0" applyFont="1" applyFill="1" applyBorder="1" applyAlignment="1" quotePrefix="1">
      <alignment horizontal="center" vertical="center" wrapText="1"/>
    </xf>
    <xf numFmtId="0" fontId="13" fillId="36" borderId="10" xfId="0" applyFont="1" applyFill="1" applyBorder="1" applyAlignment="1">
      <alignment vertical="top" wrapText="1"/>
    </xf>
    <xf numFmtId="0" fontId="4" fillId="0" borderId="15" xfId="0" applyFont="1" applyBorder="1" applyAlignment="1" quotePrefix="1">
      <alignment horizontal="left" vertical="top" wrapText="1"/>
    </xf>
    <xf numFmtId="0" fontId="13" fillId="36" borderId="15" xfId="0" applyFont="1" applyFill="1" applyBorder="1" applyAlignment="1">
      <alignment vertical="top" wrapText="1"/>
    </xf>
    <xf numFmtId="0" fontId="4" fillId="0" borderId="10" xfId="0" applyFont="1" applyFill="1" applyBorder="1" applyAlignment="1">
      <alignment horizontal="left" vertical="top" wrapText="1"/>
    </xf>
    <xf numFmtId="0" fontId="3" fillId="35" borderId="11" xfId="63" applyFont="1" applyFill="1" applyBorder="1" applyAlignment="1">
      <alignment vertical="center" wrapText="1"/>
      <protection/>
    </xf>
    <xf numFmtId="0" fontId="4" fillId="0" borderId="11" xfId="0" applyFont="1" applyFill="1" applyBorder="1" applyAlignment="1">
      <alignment vertical="center" wrapText="1"/>
    </xf>
    <xf numFmtId="0" fontId="13" fillId="0" borderId="16" xfId="0" applyFont="1" applyBorder="1" applyAlignment="1">
      <alignment horizontal="left" vertical="center" wrapText="1"/>
    </xf>
    <xf numFmtId="9" fontId="13" fillId="0" borderId="17" xfId="0" applyNumberFormat="1" applyFont="1" applyBorder="1" applyAlignment="1">
      <alignment vertical="top" wrapText="1"/>
    </xf>
    <xf numFmtId="9" fontId="4" fillId="0" borderId="17" xfId="0" applyNumberFormat="1" applyFont="1" applyBorder="1" applyAlignment="1" quotePrefix="1">
      <alignment horizontal="left" vertical="center" wrapText="1"/>
    </xf>
    <xf numFmtId="9" fontId="13" fillId="0" borderId="17" xfId="0" applyNumberFormat="1" applyFont="1" applyBorder="1" applyAlignment="1" quotePrefix="1">
      <alignment vertical="top" wrapText="1"/>
    </xf>
    <xf numFmtId="9" fontId="4" fillId="0" borderId="18" xfId="0" applyNumberFormat="1" applyFont="1" applyFill="1" applyBorder="1" applyAlignment="1">
      <alignment horizontal="center" vertical="center" wrapText="1"/>
    </xf>
    <xf numFmtId="0" fontId="4" fillId="33" borderId="18" xfId="0" applyFont="1" applyFill="1" applyBorder="1" applyAlignment="1">
      <alignment horizontal="left" vertical="top" wrapText="1"/>
    </xf>
    <xf numFmtId="0" fontId="3" fillId="35" borderId="14" xfId="63" applyFont="1" applyFill="1" applyBorder="1" applyAlignment="1">
      <alignment vertical="center" wrapText="1"/>
      <protection/>
    </xf>
    <xf numFmtId="0" fontId="13" fillId="0" borderId="19" xfId="0" applyFont="1" applyBorder="1" applyAlignment="1">
      <alignment horizontal="left" vertical="center" wrapText="1"/>
    </xf>
    <xf numFmtId="9" fontId="13" fillId="0" borderId="20" xfId="0" applyNumberFormat="1" applyFont="1" applyBorder="1" applyAlignment="1">
      <alignment vertical="top" wrapText="1"/>
    </xf>
    <xf numFmtId="9" fontId="4" fillId="0" borderId="20" xfId="0" applyNumberFormat="1" applyFont="1" applyBorder="1" applyAlignment="1" quotePrefix="1">
      <alignment horizontal="left" vertical="center" wrapText="1"/>
    </xf>
    <xf numFmtId="9" fontId="13" fillId="0" borderId="20" xfId="0" applyNumberFormat="1" applyFont="1" applyBorder="1" applyAlignment="1" quotePrefix="1">
      <alignment vertical="top" wrapText="1"/>
    </xf>
    <xf numFmtId="9" fontId="4" fillId="0" borderId="21" xfId="0" applyNumberFormat="1" applyFont="1" applyFill="1" applyBorder="1" applyAlignment="1">
      <alignment horizontal="center" vertical="center" wrapText="1"/>
    </xf>
    <xf numFmtId="0" fontId="4" fillId="33" borderId="21" xfId="0" applyFont="1" applyFill="1" applyBorder="1" applyAlignment="1">
      <alignment horizontal="center" vertical="top" wrapText="1"/>
    </xf>
    <xf numFmtId="0" fontId="13" fillId="0" borderId="22" xfId="0" applyFont="1" applyBorder="1" applyAlignment="1">
      <alignment horizontal="left" vertical="center" wrapText="1"/>
    </xf>
    <xf numFmtId="9" fontId="18" fillId="0" borderId="23" xfId="0" applyNumberFormat="1" applyFont="1" applyBorder="1" applyAlignment="1">
      <alignment vertical="top" wrapText="1"/>
    </xf>
    <xf numFmtId="9" fontId="9" fillId="0" borderId="24" xfId="0" applyNumberFormat="1" applyFont="1" applyBorder="1" applyAlignment="1" quotePrefix="1">
      <alignment horizontal="left" vertical="center" wrapText="1"/>
    </xf>
    <xf numFmtId="0" fontId="4" fillId="35" borderId="22" xfId="0" applyFont="1" applyFill="1" applyBorder="1" applyAlignment="1" quotePrefix="1">
      <alignment horizontal="left" vertical="center" wrapText="1"/>
    </xf>
    <xf numFmtId="9" fontId="4" fillId="0" borderId="22" xfId="0" applyNumberFormat="1" applyFont="1" applyFill="1" applyBorder="1" applyAlignment="1">
      <alignment horizontal="center" vertical="center" wrapText="1"/>
    </xf>
    <xf numFmtId="0" fontId="9" fillId="33" borderId="22" xfId="0" applyFont="1" applyFill="1" applyBorder="1" applyAlignment="1">
      <alignment horizontal="center" vertical="center" wrapText="1"/>
    </xf>
    <xf numFmtId="0" fontId="4" fillId="0" borderId="10" xfId="0" applyFont="1" applyBorder="1" applyAlignment="1">
      <alignment/>
    </xf>
    <xf numFmtId="0" fontId="4" fillId="0" borderId="10" xfId="0" applyFont="1" applyBorder="1" applyAlignment="1">
      <alignment horizontal="left" vertical="center" wrapText="1"/>
    </xf>
    <xf numFmtId="0" fontId="67" fillId="0" borderId="10" xfId="0" applyFont="1" applyBorder="1" applyAlignment="1">
      <alignment horizontal="center" vertical="center" wrapText="1"/>
    </xf>
    <xf numFmtId="9" fontId="4" fillId="0" borderId="10" xfId="0" applyNumberFormat="1" applyFont="1" applyBorder="1" applyAlignment="1" quotePrefix="1">
      <alignment horizontal="left" vertical="top" wrapText="1"/>
    </xf>
    <xf numFmtId="0" fontId="66" fillId="0" borderId="10" xfId="0" applyFont="1" applyBorder="1" applyAlignment="1" quotePrefix="1">
      <alignment horizontal="left" vertical="top" wrapText="1"/>
    </xf>
    <xf numFmtId="0" fontId="4" fillId="0" borderId="10" xfId="0" applyFont="1" applyBorder="1" applyAlignment="1" quotePrefix="1">
      <alignment horizontal="left" vertical="top" wrapText="1"/>
    </xf>
    <xf numFmtId="0" fontId="3" fillId="35" borderId="10" xfId="63" applyFont="1" applyFill="1" applyBorder="1" applyAlignment="1">
      <alignment vertical="center" wrapText="1"/>
      <protection/>
    </xf>
    <xf numFmtId="0" fontId="4" fillId="0" borderId="10" xfId="0" applyFont="1" applyFill="1" applyBorder="1" applyAlignment="1">
      <alignment vertical="center" wrapText="1"/>
    </xf>
    <xf numFmtId="0" fontId="3" fillId="0" borderId="10" xfId="0" applyFont="1" applyBorder="1" applyAlignment="1">
      <alignment horizontal="left" vertical="center" wrapText="1"/>
    </xf>
    <xf numFmtId="9" fontId="13" fillId="0" borderId="10" xfId="0" applyNumberFormat="1" applyFont="1" applyBorder="1" applyAlignment="1">
      <alignment vertical="top" wrapText="1"/>
    </xf>
    <xf numFmtId="9" fontId="4" fillId="0" borderId="10" xfId="0" applyNumberFormat="1" applyFont="1" applyBorder="1" applyAlignment="1">
      <alignment horizontal="left" vertical="top" wrapText="1"/>
    </xf>
    <xf numFmtId="9" fontId="4" fillId="0" borderId="10" xfId="0" applyNumberFormat="1" applyFont="1" applyFill="1" applyBorder="1" applyAlignment="1" quotePrefix="1">
      <alignment horizontal="left" vertical="top" wrapText="1"/>
    </xf>
    <xf numFmtId="0" fontId="4" fillId="33" borderId="10" xfId="0" applyFont="1" applyFill="1" applyBorder="1" applyAlignment="1">
      <alignment horizontal="center" vertical="top" wrapText="1"/>
    </xf>
    <xf numFmtId="0" fontId="3" fillId="0" borderId="10" xfId="0" applyFont="1" applyFill="1" applyBorder="1" applyAlignment="1">
      <alignment horizontal="left" vertical="center" wrapText="1"/>
    </xf>
    <xf numFmtId="9" fontId="66" fillId="0" borderId="10" xfId="0" applyNumberFormat="1" applyFont="1" applyBorder="1" applyAlignment="1" quotePrefix="1">
      <alignment horizontal="left" vertical="top" wrapText="1"/>
    </xf>
    <xf numFmtId="0" fontId="67" fillId="0" borderId="10" xfId="0" applyFont="1" applyBorder="1" applyAlignment="1">
      <alignment horizontal="left" vertical="center" wrapText="1"/>
    </xf>
    <xf numFmtId="9" fontId="4" fillId="0" borderId="10" xfId="0" applyNumberFormat="1" applyFont="1" applyBorder="1" applyAlignment="1">
      <alignment horizontal="left" vertical="center" wrapText="1"/>
    </xf>
    <xf numFmtId="9" fontId="4" fillId="0" borderId="10" xfId="0" applyNumberFormat="1" applyFont="1" applyFill="1" applyBorder="1" applyAlignment="1" quotePrefix="1">
      <alignment horizontal="left" vertical="center" wrapText="1"/>
    </xf>
    <xf numFmtId="9" fontId="66" fillId="0" borderId="10" xfId="0" applyNumberFormat="1" applyFont="1" applyBorder="1" applyAlignment="1">
      <alignment horizontal="left" vertical="top" wrapText="1"/>
    </xf>
    <xf numFmtId="0" fontId="4" fillId="0" borderId="10" xfId="0" applyFont="1" applyBorder="1" applyAlignment="1">
      <alignment horizontal="left" vertical="top" wrapText="1"/>
    </xf>
    <xf numFmtId="0" fontId="4" fillId="35" borderId="18" xfId="0" applyFont="1" applyFill="1" applyBorder="1" applyAlignment="1">
      <alignment vertical="center" wrapText="1"/>
    </xf>
    <xf numFmtId="0" fontId="3" fillId="35" borderId="18" xfId="63" applyFont="1" applyFill="1" applyBorder="1" applyAlignment="1">
      <alignment vertical="center" wrapText="1"/>
      <protection/>
    </xf>
    <xf numFmtId="0" fontId="4" fillId="0" borderId="18" xfId="0" applyFont="1" applyFill="1" applyBorder="1" applyAlignment="1">
      <alignment vertical="center" wrapText="1"/>
    </xf>
    <xf numFmtId="0" fontId="67" fillId="0" borderId="18" xfId="0" applyFont="1" applyBorder="1" applyAlignment="1">
      <alignment horizontal="left" vertical="center" wrapText="1"/>
    </xf>
    <xf numFmtId="0" fontId="66" fillId="0" borderId="18" xfId="0" applyFont="1" applyBorder="1" applyAlignment="1">
      <alignment horizontal="left" vertical="top" wrapText="1"/>
    </xf>
    <xf numFmtId="0" fontId="66" fillId="0" borderId="18" xfId="0" applyFont="1" applyBorder="1" applyAlignment="1" quotePrefix="1">
      <alignment horizontal="left" vertical="top" wrapText="1"/>
    </xf>
    <xf numFmtId="0" fontId="67" fillId="0" borderId="14" xfId="0" applyFont="1" applyBorder="1" applyAlignment="1">
      <alignment horizontal="left" vertical="center" wrapText="1"/>
    </xf>
    <xf numFmtId="0" fontId="66" fillId="0" borderId="14" xfId="0" applyFont="1" applyBorder="1" applyAlignment="1">
      <alignment horizontal="left" vertical="top" wrapText="1"/>
    </xf>
    <xf numFmtId="0" fontId="66" fillId="0" borderId="25" xfId="0" applyFont="1" applyBorder="1" applyAlignment="1">
      <alignment horizontal="left" vertical="top" wrapText="1"/>
    </xf>
    <xf numFmtId="0" fontId="66" fillId="0" borderId="25" xfId="0" applyFont="1" applyBorder="1" applyAlignment="1" quotePrefix="1">
      <alignment horizontal="left" vertical="top" wrapText="1"/>
    </xf>
    <xf numFmtId="9" fontId="4" fillId="0" borderId="14" xfId="0" applyNumberFormat="1" applyFont="1" applyFill="1" applyBorder="1" applyAlignment="1">
      <alignment horizontal="center" vertical="center" wrapText="1"/>
    </xf>
    <xf numFmtId="0" fontId="19" fillId="34" borderId="10" xfId="0" applyFont="1" applyFill="1" applyBorder="1" applyAlignment="1" quotePrefix="1">
      <alignment vertical="center" wrapText="1"/>
    </xf>
    <xf numFmtId="0" fontId="15" fillId="34" borderId="10" xfId="0" applyFont="1" applyFill="1" applyBorder="1" applyAlignment="1">
      <alignment horizontal="center" wrapText="1"/>
    </xf>
    <xf numFmtId="0" fontId="15" fillId="34" borderId="10" xfId="0" applyFont="1" applyFill="1" applyBorder="1" applyAlignment="1">
      <alignment wrapText="1"/>
    </xf>
    <xf numFmtId="0" fontId="15" fillId="34" borderId="10" xfId="0" applyFont="1" applyFill="1" applyBorder="1" applyAlignment="1">
      <alignment horizontal="center"/>
    </xf>
    <xf numFmtId="0" fontId="15" fillId="34" borderId="10" xfId="0" applyFont="1" applyFill="1" applyBorder="1" applyAlignment="1">
      <alignment/>
    </xf>
    <xf numFmtId="0" fontId="15" fillId="34" borderId="0" xfId="0" applyFont="1" applyFill="1" applyAlignment="1">
      <alignment/>
    </xf>
    <xf numFmtId="0" fontId="14" fillId="34" borderId="10" xfId="0" applyFont="1" applyFill="1" applyBorder="1" applyAlignment="1" quotePrefix="1">
      <alignment horizontal="center" vertical="center"/>
    </xf>
    <xf numFmtId="0" fontId="14" fillId="34" borderId="10" xfId="0" applyFont="1" applyFill="1" applyBorder="1" applyAlignment="1">
      <alignment vertical="center"/>
    </xf>
    <xf numFmtId="0" fontId="14" fillId="34" borderId="10" xfId="0" applyFont="1" applyFill="1" applyBorder="1" applyAlignment="1">
      <alignment vertical="center" wrapText="1"/>
    </xf>
    <xf numFmtId="0" fontId="14" fillId="34" borderId="10" xfId="0" applyFont="1" applyFill="1" applyBorder="1" applyAlignment="1" quotePrefix="1">
      <alignment vertical="center" wrapText="1"/>
    </xf>
    <xf numFmtId="0" fontId="14" fillId="34" borderId="13" xfId="0" applyFont="1" applyFill="1" applyBorder="1" applyAlignment="1">
      <alignment horizontal="center" vertical="center" wrapText="1"/>
    </xf>
    <xf numFmtId="0" fontId="14" fillId="34" borderId="13" xfId="0" applyFont="1" applyFill="1" applyBorder="1" applyAlignment="1">
      <alignment vertical="center" wrapText="1"/>
    </xf>
    <xf numFmtId="0" fontId="15" fillId="34" borderId="10" xfId="0" applyFont="1" applyFill="1" applyBorder="1" applyAlignment="1">
      <alignment horizontal="center" vertical="center"/>
    </xf>
    <xf numFmtId="0" fontId="15" fillId="34" borderId="10" xfId="0" applyFont="1" applyFill="1" applyBorder="1" applyAlignment="1">
      <alignment vertical="center" wrapText="1"/>
    </xf>
    <xf numFmtId="0" fontId="15" fillId="34" borderId="10" xfId="0" applyFont="1" applyFill="1" applyBorder="1" applyAlignment="1">
      <alignment vertical="center"/>
    </xf>
    <xf numFmtId="0" fontId="15" fillId="34" borderId="10" xfId="0" applyFont="1" applyFill="1" applyBorder="1" applyAlignment="1">
      <alignment horizontal="right"/>
    </xf>
    <xf numFmtId="0" fontId="20" fillId="34" borderId="10" xfId="0" applyFont="1" applyFill="1" applyBorder="1" applyAlignment="1" quotePrefix="1">
      <alignment horizontal="center"/>
    </xf>
    <xf numFmtId="0" fontId="20" fillId="34" borderId="10" xfId="0" applyFont="1" applyFill="1" applyBorder="1" applyAlignment="1">
      <alignment/>
    </xf>
    <xf numFmtId="164" fontId="20" fillId="34" borderId="10" xfId="42" applyNumberFormat="1" applyFont="1" applyFill="1" applyBorder="1" applyAlignment="1">
      <alignment horizontal="right"/>
    </xf>
    <xf numFmtId="165" fontId="20" fillId="34" borderId="10" xfId="0" applyNumberFormat="1" applyFont="1" applyFill="1" applyBorder="1" applyAlignment="1">
      <alignment/>
    </xf>
    <xf numFmtId="0" fontId="14" fillId="34" borderId="10" xfId="0" applyFont="1" applyFill="1" applyBorder="1" applyAlignment="1">
      <alignment horizontal="center"/>
    </xf>
    <xf numFmtId="0" fontId="14" fillId="34" borderId="10" xfId="0" applyFont="1" applyFill="1" applyBorder="1" applyAlignment="1">
      <alignment/>
    </xf>
    <xf numFmtId="0" fontId="14" fillId="34" borderId="10" xfId="0" applyFont="1" applyFill="1" applyBorder="1" applyAlignment="1">
      <alignment horizontal="right"/>
    </xf>
    <xf numFmtId="165" fontId="21" fillId="34" borderId="10" xfId="0" applyNumberFormat="1" applyFont="1" applyFill="1" applyBorder="1" applyAlignment="1">
      <alignment/>
    </xf>
    <xf numFmtId="9" fontId="20" fillId="34" borderId="10" xfId="68" applyFont="1" applyFill="1" applyBorder="1" applyAlignment="1">
      <alignment horizontal="right"/>
    </xf>
    <xf numFmtId="9" fontId="20" fillId="34" borderId="10" xfId="68" applyFont="1" applyFill="1" applyBorder="1" applyAlignment="1">
      <alignment/>
    </xf>
    <xf numFmtId="9" fontId="14" fillId="34" borderId="10" xfId="68" applyFont="1" applyFill="1" applyBorder="1" applyAlignment="1">
      <alignment horizontal="right"/>
    </xf>
    <xf numFmtId="9" fontId="21" fillId="34" borderId="10" xfId="68" applyFont="1" applyFill="1" applyBorder="1" applyAlignment="1">
      <alignment/>
    </xf>
    <xf numFmtId="169" fontId="14" fillId="34" borderId="10" xfId="68" applyNumberFormat="1" applyFont="1" applyFill="1" applyBorder="1" applyAlignment="1">
      <alignment horizontal="right"/>
    </xf>
    <xf numFmtId="169" fontId="21" fillId="34" borderId="10" xfId="68" applyNumberFormat="1" applyFont="1" applyFill="1" applyBorder="1" applyAlignment="1">
      <alignment/>
    </xf>
    <xf numFmtId="9" fontId="15" fillId="34" borderId="10" xfId="68" applyFont="1" applyFill="1" applyBorder="1" applyAlignment="1">
      <alignment horizontal="right"/>
    </xf>
    <xf numFmtId="0" fontId="14" fillId="34" borderId="10" xfId="0" applyFont="1" applyFill="1" applyBorder="1" applyAlignment="1" quotePrefix="1">
      <alignment horizontal="center"/>
    </xf>
    <xf numFmtId="9" fontId="14" fillId="34" borderId="10" xfId="0" applyNumberFormat="1" applyFont="1" applyFill="1" applyBorder="1" applyAlignment="1">
      <alignment horizontal="right"/>
    </xf>
    <xf numFmtId="9" fontId="14" fillId="34" borderId="10" xfId="0" applyNumberFormat="1" applyFont="1" applyFill="1" applyBorder="1" applyAlignment="1">
      <alignment/>
    </xf>
    <xf numFmtId="0" fontId="20" fillId="34" borderId="10" xfId="0" applyFont="1" applyFill="1" applyBorder="1" applyAlignment="1">
      <alignment vertical="center"/>
    </xf>
    <xf numFmtId="0" fontId="6" fillId="0" borderId="10" xfId="62" applyFont="1" applyBorder="1" applyAlignment="1">
      <alignment horizontal="center" wrapText="1"/>
      <protection/>
    </xf>
    <xf numFmtId="0" fontId="6" fillId="0" borderId="10" xfId="62" applyFont="1" applyBorder="1" applyAlignment="1">
      <alignment wrapText="1"/>
      <protection/>
    </xf>
    <xf numFmtId="0" fontId="6" fillId="0" borderId="10" xfId="62" applyFont="1" applyBorder="1" applyAlignment="1">
      <alignment horizontal="center"/>
      <protection/>
    </xf>
    <xf numFmtId="0" fontId="6" fillId="0" borderId="10" xfId="62" applyFont="1" applyBorder="1">
      <alignment/>
      <protection/>
    </xf>
    <xf numFmtId="0" fontId="6" fillId="0" borderId="0" xfId="62" applyFont="1">
      <alignment/>
      <protection/>
    </xf>
    <xf numFmtId="0" fontId="0" fillId="0" borderId="10" xfId="62" applyFont="1" applyBorder="1" applyAlignment="1" quotePrefix="1">
      <alignment horizontal="center" vertical="center"/>
      <protection/>
    </xf>
    <xf numFmtId="0" fontId="0" fillId="0" borderId="10" xfId="62" applyBorder="1" applyAlignment="1">
      <alignment vertical="center"/>
      <protection/>
    </xf>
    <xf numFmtId="0" fontId="0" fillId="0" borderId="10" xfId="62" applyFont="1" applyBorder="1" applyAlignment="1">
      <alignment vertical="center" wrapText="1"/>
      <protection/>
    </xf>
    <xf numFmtId="0" fontId="0" fillId="0" borderId="10" xfId="62" applyFont="1" applyBorder="1" applyAlignment="1">
      <alignment vertical="center"/>
      <protection/>
    </xf>
    <xf numFmtId="0" fontId="0" fillId="0" borderId="13" xfId="62" applyFont="1" applyBorder="1" applyAlignment="1">
      <alignment vertical="center" wrapText="1"/>
      <protection/>
    </xf>
    <xf numFmtId="0" fontId="0" fillId="0" borderId="10" xfId="62" applyBorder="1" applyAlignment="1">
      <alignment vertical="center" wrapText="1"/>
      <protection/>
    </xf>
    <xf numFmtId="0" fontId="22" fillId="0" borderId="10" xfId="62" applyFont="1" applyBorder="1" applyAlignment="1">
      <alignment horizontal="center" vertical="center" wrapText="1"/>
      <protection/>
    </xf>
    <xf numFmtId="0" fontId="6" fillId="0" borderId="10" xfId="62" applyFont="1" applyBorder="1" applyAlignment="1">
      <alignment horizontal="center" vertical="center"/>
      <protection/>
    </xf>
    <xf numFmtId="0" fontId="6" fillId="0" borderId="10" xfId="62" applyFont="1" applyBorder="1" applyAlignment="1">
      <alignment vertical="center" wrapText="1"/>
      <protection/>
    </xf>
    <xf numFmtId="0" fontId="6" fillId="0" borderId="10" xfId="62" applyFont="1" applyBorder="1" applyAlignment="1">
      <alignment vertical="center"/>
      <protection/>
    </xf>
    <xf numFmtId="0" fontId="6" fillId="0" borderId="10" xfId="62" applyFont="1" applyBorder="1" applyAlignment="1">
      <alignment horizontal="right"/>
      <protection/>
    </xf>
    <xf numFmtId="0" fontId="7" fillId="0" borderId="10" xfId="62" applyFont="1" applyBorder="1" applyAlignment="1" quotePrefix="1">
      <alignment horizontal="center"/>
      <protection/>
    </xf>
    <xf numFmtId="0" fontId="7" fillId="0" borderId="10" xfId="62" applyFont="1" applyBorder="1">
      <alignment/>
      <protection/>
    </xf>
    <xf numFmtId="0" fontId="7" fillId="0" borderId="10" xfId="62" applyFont="1" applyBorder="1" applyAlignment="1">
      <alignment horizontal="right"/>
      <protection/>
    </xf>
    <xf numFmtId="0" fontId="0" fillId="0" borderId="10" xfId="62" applyBorder="1" applyAlignment="1">
      <alignment horizontal="center"/>
      <protection/>
    </xf>
    <xf numFmtId="0" fontId="0" fillId="0" borderId="10" xfId="62" applyBorder="1">
      <alignment/>
      <protection/>
    </xf>
    <xf numFmtId="0" fontId="0" fillId="0" borderId="10" xfId="62" applyBorder="1" applyAlignment="1">
      <alignment horizontal="right"/>
      <protection/>
    </xf>
    <xf numFmtId="0" fontId="0" fillId="0" borderId="10" xfId="62" applyFont="1" applyBorder="1" applyAlignment="1">
      <alignment horizontal="center" vertical="center" wrapText="1"/>
      <protection/>
    </xf>
    <xf numFmtId="0" fontId="0" fillId="0" borderId="10" xfId="62" applyFont="1" applyBorder="1" applyAlignment="1">
      <alignment horizontal="right"/>
      <protection/>
    </xf>
    <xf numFmtId="0" fontId="0" fillId="0" borderId="10" xfId="62" applyFont="1" applyBorder="1">
      <alignment/>
      <protection/>
    </xf>
    <xf numFmtId="170" fontId="7" fillId="0" borderId="10" xfId="62" applyNumberFormat="1" applyFont="1" applyBorder="1" applyAlignment="1">
      <alignment horizontal="right"/>
      <protection/>
    </xf>
    <xf numFmtId="2" fontId="0" fillId="0" borderId="10" xfId="62" applyNumberFormat="1" applyBorder="1">
      <alignment/>
      <protection/>
    </xf>
    <xf numFmtId="2" fontId="0" fillId="0" borderId="10" xfId="62" applyNumberFormat="1" applyBorder="1" applyAlignment="1">
      <alignment horizontal="right"/>
      <protection/>
    </xf>
    <xf numFmtId="0" fontId="0" fillId="0" borderId="0" xfId="62">
      <alignment/>
      <protection/>
    </xf>
    <xf numFmtId="170" fontId="0" fillId="0" borderId="10" xfId="62" applyNumberFormat="1" applyBorder="1" applyAlignment="1">
      <alignment horizontal="right"/>
      <protection/>
    </xf>
    <xf numFmtId="0" fontId="0" fillId="0" borderId="10" xfId="62" applyBorder="1" applyAlignment="1" quotePrefix="1">
      <alignment horizontal="center"/>
      <protection/>
    </xf>
    <xf numFmtId="9" fontId="0" fillId="0" borderId="10" xfId="62" applyNumberFormat="1" applyBorder="1" applyAlignment="1">
      <alignment horizontal="right"/>
      <protection/>
    </xf>
    <xf numFmtId="9" fontId="0" fillId="0" borderId="0" xfId="62" applyNumberFormat="1">
      <alignment/>
      <protection/>
    </xf>
    <xf numFmtId="9" fontId="0" fillId="0" borderId="10" xfId="62" applyNumberFormat="1" applyFont="1" applyBorder="1" applyAlignment="1">
      <alignment horizontal="right"/>
      <protection/>
    </xf>
    <xf numFmtId="0" fontId="0" fillId="0" borderId="10" xfId="62" applyBorder="1" applyAlignment="1" quotePrefix="1">
      <alignment horizontal="center" vertical="center"/>
      <protection/>
    </xf>
    <xf numFmtId="9" fontId="0" fillId="0" borderId="10" xfId="62" applyNumberFormat="1" applyBorder="1">
      <alignment/>
      <protection/>
    </xf>
    <xf numFmtId="0" fontId="4" fillId="35" borderId="10" xfId="62" applyFont="1" applyFill="1" applyBorder="1" applyAlignment="1" quotePrefix="1">
      <alignment vertical="center" wrapText="1"/>
      <protection/>
    </xf>
    <xf numFmtId="0" fontId="4" fillId="35" borderId="10" xfId="62" applyFont="1" applyFill="1" applyBorder="1" applyAlignment="1" quotePrefix="1">
      <alignment horizontal="left" vertical="center" wrapText="1"/>
      <protection/>
    </xf>
    <xf numFmtId="9" fontId="4" fillId="0" borderId="10" xfId="62" applyNumberFormat="1" applyFont="1" applyFill="1" applyBorder="1" applyAlignment="1">
      <alignment horizontal="center" vertical="center" wrapText="1"/>
      <protection/>
    </xf>
    <xf numFmtId="9" fontId="4" fillId="0" borderId="10" xfId="62" applyNumberFormat="1" applyFont="1" applyFill="1" applyBorder="1" applyAlignment="1">
      <alignment horizontal="left" vertical="center" wrapText="1"/>
      <protection/>
    </xf>
    <xf numFmtId="0" fontId="4" fillId="0" borderId="0" xfId="62" applyFont="1" applyFill="1" applyAlignment="1">
      <alignment vertical="center" wrapText="1"/>
      <protection/>
    </xf>
    <xf numFmtId="0" fontId="4" fillId="35" borderId="14" xfId="62" applyFont="1" applyFill="1" applyBorder="1" applyAlignment="1">
      <alignment vertical="center" wrapText="1"/>
      <protection/>
    </xf>
    <xf numFmtId="0" fontId="3" fillId="35" borderId="14" xfId="65" applyFont="1" applyFill="1" applyBorder="1" applyAlignment="1">
      <alignment vertical="center" wrapText="1"/>
      <protection/>
    </xf>
    <xf numFmtId="0" fontId="3" fillId="35" borderId="10" xfId="62" applyFont="1" applyFill="1" applyBorder="1" applyAlignment="1">
      <alignment horizontal="center" vertical="center" wrapText="1"/>
      <protection/>
    </xf>
    <xf numFmtId="164" fontId="4" fillId="35" borderId="10" xfId="42" applyNumberFormat="1" applyFont="1" applyFill="1" applyBorder="1" applyAlignment="1" quotePrefix="1">
      <alignment horizontal="left" vertical="center" wrapText="1"/>
    </xf>
    <xf numFmtId="9" fontId="4" fillId="0" borderId="10" xfId="62" applyNumberFormat="1" applyFont="1" applyFill="1" applyBorder="1" applyAlignment="1" quotePrefix="1">
      <alignment horizontal="left" vertical="center" wrapText="1"/>
      <protection/>
    </xf>
    <xf numFmtId="0" fontId="4" fillId="0" borderId="0" xfId="62" applyFont="1" applyFill="1" applyAlignment="1" quotePrefix="1">
      <alignment vertical="center" wrapText="1"/>
      <protection/>
    </xf>
    <xf numFmtId="0" fontId="4" fillId="0" borderId="10" xfId="62" applyFont="1" applyFill="1" applyBorder="1" applyAlignment="1" quotePrefix="1">
      <alignment vertical="center" wrapText="1"/>
      <protection/>
    </xf>
    <xf numFmtId="0" fontId="9" fillId="0" borderId="0" xfId="62" applyFont="1" applyFill="1" applyAlignment="1">
      <alignment vertical="center" wrapText="1"/>
      <protection/>
    </xf>
    <xf numFmtId="0" fontId="4" fillId="35" borderId="10" xfId="62" applyFont="1" applyFill="1" applyBorder="1" applyAlignment="1">
      <alignment vertical="center" wrapText="1"/>
      <protection/>
    </xf>
    <xf numFmtId="0" fontId="4" fillId="0" borderId="10" xfId="62" applyFont="1" applyFill="1" applyBorder="1" applyAlignment="1">
      <alignment vertical="center" wrapText="1"/>
      <protection/>
    </xf>
    <xf numFmtId="164" fontId="4" fillId="0" borderId="10" xfId="62" applyNumberFormat="1" applyFont="1" applyFill="1" applyBorder="1" applyAlignment="1" quotePrefix="1">
      <alignment horizontal="left" vertical="center" wrapText="1"/>
      <protection/>
    </xf>
    <xf numFmtId="164" fontId="4" fillId="35" borderId="26" xfId="42" applyNumberFormat="1" applyFont="1" applyFill="1" applyBorder="1" applyAlignment="1" quotePrefix="1">
      <alignment horizontal="left" vertical="center" wrapText="1"/>
    </xf>
    <xf numFmtId="0" fontId="4" fillId="0" borderId="26" xfId="62" applyFont="1" applyFill="1" applyBorder="1" applyAlignment="1">
      <alignment vertical="center" wrapText="1"/>
      <protection/>
    </xf>
    <xf numFmtId="0" fontId="4" fillId="0" borderId="27" xfId="62" applyFont="1" applyFill="1" applyBorder="1" applyAlignment="1">
      <alignment vertical="center" wrapText="1"/>
      <protection/>
    </xf>
    <xf numFmtId="9" fontId="4" fillId="0" borderId="27" xfId="62" applyNumberFormat="1" applyFont="1" applyFill="1" applyBorder="1" applyAlignment="1">
      <alignment horizontal="left" vertical="center" wrapText="1"/>
      <protection/>
    </xf>
    <xf numFmtId="0" fontId="4" fillId="35" borderId="12" xfId="62" applyFont="1" applyFill="1" applyBorder="1" applyAlignment="1">
      <alignment vertical="center" wrapText="1"/>
      <protection/>
    </xf>
    <xf numFmtId="0" fontId="3" fillId="35" borderId="12" xfId="65" applyFont="1" applyFill="1" applyBorder="1" applyAlignment="1">
      <alignment vertical="center" wrapText="1"/>
      <protection/>
    </xf>
    <xf numFmtId="164" fontId="4" fillId="0" borderId="10" xfId="62" applyNumberFormat="1" applyFont="1" applyFill="1" applyBorder="1" applyAlignment="1">
      <alignment horizontal="center" vertical="center" wrapText="1"/>
      <protection/>
    </xf>
    <xf numFmtId="0" fontId="0" fillId="34" borderId="10" xfId="0" applyFill="1" applyBorder="1" applyAlignment="1">
      <alignment vertical="center"/>
    </xf>
    <xf numFmtId="0" fontId="0" fillId="34" borderId="10" xfId="0" applyFont="1" applyFill="1" applyBorder="1" applyAlignment="1">
      <alignment horizontal="center" vertical="center" wrapText="1"/>
    </xf>
    <xf numFmtId="0" fontId="0" fillId="34" borderId="10" xfId="0" applyFont="1" applyFill="1" applyBorder="1" applyAlignment="1">
      <alignment vertical="center"/>
    </xf>
    <xf numFmtId="0" fontId="0" fillId="34" borderId="10" xfId="0" applyFont="1" applyFill="1" applyBorder="1" applyAlignment="1">
      <alignment vertical="center" wrapText="1"/>
    </xf>
    <xf numFmtId="0" fontId="0" fillId="34" borderId="13" xfId="0" applyFill="1" applyBorder="1" applyAlignment="1">
      <alignment vertical="center" wrapText="1"/>
    </xf>
    <xf numFmtId="0" fontId="0" fillId="34" borderId="10" xfId="0" applyFill="1" applyBorder="1" applyAlignment="1">
      <alignment horizontal="left" vertical="center" wrapText="1"/>
    </xf>
    <xf numFmtId="171" fontId="7" fillId="34" borderId="10" xfId="0" applyNumberFormat="1" applyFont="1" applyFill="1" applyBorder="1" applyAlignment="1">
      <alignment horizontal="right"/>
    </xf>
    <xf numFmtId="171" fontId="0" fillId="34" borderId="10" xfId="0" applyNumberFormat="1" applyFill="1" applyBorder="1" applyAlignment="1">
      <alignment horizontal="right"/>
    </xf>
    <xf numFmtId="171" fontId="23" fillId="34" borderId="10" xfId="0" applyNumberFormat="1" applyFont="1" applyFill="1" applyBorder="1" applyAlignment="1">
      <alignment horizontal="right"/>
    </xf>
    <xf numFmtId="171" fontId="7" fillId="34" borderId="10" xfId="0" applyNumberFormat="1" applyFont="1" applyFill="1" applyBorder="1" applyAlignment="1">
      <alignment/>
    </xf>
    <xf numFmtId="0" fontId="0" fillId="34" borderId="0" xfId="0" applyFill="1" applyAlignment="1">
      <alignment/>
    </xf>
    <xf numFmtId="0" fontId="0" fillId="34" borderId="10" xfId="0" applyFill="1" applyBorder="1" applyAlignment="1">
      <alignment horizontal="center" vertical="center" wrapText="1"/>
    </xf>
    <xf numFmtId="9" fontId="0" fillId="34" borderId="10" xfId="0" applyNumberFormat="1" applyFill="1" applyBorder="1" applyAlignment="1">
      <alignment horizontal="right"/>
    </xf>
    <xf numFmtId="0" fontId="0" fillId="34" borderId="10" xfId="0" applyFill="1" applyBorder="1" applyAlignment="1">
      <alignment horizontal="left" vertical="center"/>
    </xf>
    <xf numFmtId="0" fontId="0" fillId="34" borderId="10" xfId="0" applyFill="1" applyBorder="1" applyAlignment="1">
      <alignment horizontal="center" vertical="center"/>
    </xf>
    <xf numFmtId="0" fontId="4" fillId="34" borderId="0" xfId="0" applyFont="1" applyFill="1" applyAlignment="1" quotePrefix="1">
      <alignment vertical="center" wrapText="1"/>
    </xf>
    <xf numFmtId="0" fontId="0" fillId="0" borderId="10" xfId="0" applyBorder="1" applyAlignment="1">
      <alignment vertical="center"/>
    </xf>
    <xf numFmtId="0" fontId="0" fillId="0" borderId="13" xfId="0" applyFont="1" applyBorder="1" applyAlignment="1">
      <alignment vertical="center" wrapText="1"/>
    </xf>
    <xf numFmtId="1" fontId="0" fillId="0" borderId="10" xfId="0" applyNumberFormat="1" applyFill="1" applyBorder="1" applyAlignment="1">
      <alignment horizontal="right"/>
    </xf>
    <xf numFmtId="2" fontId="7" fillId="0" borderId="10" xfId="0" applyNumberFormat="1" applyFont="1" applyFill="1" applyBorder="1" applyAlignment="1">
      <alignment horizontal="right"/>
    </xf>
    <xf numFmtId="2" fontId="0" fillId="0" borderId="10" xfId="0" applyNumberFormat="1" applyFill="1" applyBorder="1" applyAlignment="1">
      <alignment horizontal="right"/>
    </xf>
    <xf numFmtId="2" fontId="4" fillId="33" borderId="10" xfId="0" applyNumberFormat="1" applyFont="1" applyFill="1" applyBorder="1" applyAlignment="1" applyProtection="1">
      <alignment vertical="center" wrapText="1"/>
      <protection locked="0"/>
    </xf>
    <xf numFmtId="2" fontId="4" fillId="0" borderId="10" xfId="0" applyNumberFormat="1" applyFont="1" applyFill="1" applyBorder="1" applyAlignment="1" applyProtection="1">
      <alignment vertical="center" wrapText="1"/>
      <protection locked="0"/>
    </xf>
    <xf numFmtId="170" fontId="4" fillId="33" borderId="10" xfId="0" applyNumberFormat="1" applyFont="1" applyFill="1" applyBorder="1" applyAlignment="1" applyProtection="1">
      <alignment horizontal="center" vertical="center" wrapText="1"/>
      <protection locked="0"/>
    </xf>
    <xf numFmtId="2" fontId="4" fillId="33" borderId="10" xfId="0" applyNumberFormat="1" applyFont="1" applyFill="1" applyBorder="1" applyAlignment="1" applyProtection="1">
      <alignment horizontal="left" vertical="center" wrapText="1"/>
      <protection locked="0"/>
    </xf>
    <xf numFmtId="1" fontId="4" fillId="33" borderId="10" xfId="0" applyNumberFormat="1" applyFont="1" applyFill="1" applyBorder="1" applyAlignment="1" applyProtection="1">
      <alignment horizontal="center" vertical="center" wrapText="1"/>
      <protection locked="0"/>
    </xf>
    <xf numFmtId="2" fontId="65" fillId="33" borderId="10" xfId="0" applyNumberFormat="1" applyFont="1" applyFill="1" applyBorder="1" applyAlignment="1" applyProtection="1" quotePrefix="1">
      <alignment horizontal="left" vertical="center" wrapText="1"/>
      <protection locked="0"/>
    </xf>
    <xf numFmtId="2" fontId="4" fillId="0" borderId="10" xfId="0" applyNumberFormat="1" applyFont="1" applyFill="1" applyBorder="1" applyAlignment="1" applyProtection="1" quotePrefix="1">
      <alignment vertical="center" wrapText="1"/>
      <protection locked="0"/>
    </xf>
    <xf numFmtId="2" fontId="4" fillId="33" borderId="0" xfId="0" applyNumberFormat="1" applyFont="1" applyFill="1" applyAlignment="1" applyProtection="1">
      <alignment horizontal="justify" vertical="center"/>
      <protection locked="0"/>
    </xf>
    <xf numFmtId="2" fontId="65" fillId="0" borderId="10" xfId="0" applyNumberFormat="1" applyFont="1" applyFill="1" applyBorder="1" applyAlignment="1" applyProtection="1" quotePrefix="1">
      <alignment vertical="center" wrapText="1"/>
      <protection locked="0"/>
    </xf>
    <xf numFmtId="1" fontId="3" fillId="33" borderId="10" xfId="0" applyNumberFormat="1" applyFont="1" applyFill="1" applyBorder="1" applyAlignment="1" applyProtection="1">
      <alignment horizontal="center" vertical="center"/>
      <protection locked="0"/>
    </xf>
    <xf numFmtId="2" fontId="3" fillId="33" borderId="10" xfId="0" applyNumberFormat="1" applyFont="1" applyFill="1" applyBorder="1" applyAlignment="1" applyProtection="1">
      <alignment horizontal="center" vertical="center" wrapText="1"/>
      <protection locked="0"/>
    </xf>
    <xf numFmtId="2" fontId="4" fillId="33" borderId="0" xfId="0" applyNumberFormat="1" applyFont="1" applyFill="1" applyAlignment="1" applyProtection="1">
      <alignment horizontal="left" vertical="center" wrapText="1"/>
      <protection locked="0"/>
    </xf>
    <xf numFmtId="0" fontId="4" fillId="0" borderId="11" xfId="0" applyFont="1" applyFill="1" applyBorder="1" applyAlignment="1">
      <alignment horizontal="left" vertical="center" wrapText="1"/>
    </xf>
    <xf numFmtId="0" fontId="4" fillId="0" borderId="10" xfId="0" applyFont="1" applyFill="1" applyBorder="1" applyAlignment="1">
      <alignment vertical="top" wrapText="1"/>
    </xf>
    <xf numFmtId="2" fontId="13" fillId="33" borderId="10" xfId="0" applyNumberFormat="1" applyFont="1" applyFill="1" applyBorder="1" applyAlignment="1" applyProtection="1" quotePrefix="1">
      <alignment horizontal="left" vertical="center" wrapText="1"/>
      <protection locked="0"/>
    </xf>
    <xf numFmtId="2" fontId="13" fillId="0" borderId="10" xfId="0" applyNumberFormat="1" applyFont="1" applyFill="1" applyBorder="1" applyAlignment="1" applyProtection="1" quotePrefix="1">
      <alignment horizontal="left" vertical="center" wrapText="1"/>
      <protection locked="0"/>
    </xf>
    <xf numFmtId="170" fontId="13" fillId="33" borderId="10" xfId="0" applyNumberFormat="1" applyFont="1" applyFill="1" applyBorder="1" applyAlignment="1" applyProtection="1" quotePrefix="1">
      <alignment horizontal="center" vertical="center" wrapText="1"/>
      <protection locked="0"/>
    </xf>
    <xf numFmtId="2" fontId="4" fillId="33" borderId="10" xfId="0" applyNumberFormat="1" applyFont="1" applyFill="1" applyBorder="1" applyAlignment="1" applyProtection="1">
      <alignment horizontal="left" vertical="center"/>
      <protection locked="0"/>
    </xf>
    <xf numFmtId="170" fontId="4" fillId="33" borderId="10" xfId="0" applyNumberFormat="1" applyFont="1" applyFill="1" applyBorder="1" applyAlignment="1" applyProtection="1">
      <alignment horizontal="center" vertical="center"/>
      <protection locked="0"/>
    </xf>
    <xf numFmtId="2" fontId="13" fillId="33" borderId="10" xfId="0" applyNumberFormat="1" applyFont="1" applyFill="1" applyBorder="1" applyAlignment="1" applyProtection="1">
      <alignment horizontal="left" vertical="center" wrapText="1"/>
      <protection locked="0"/>
    </xf>
    <xf numFmtId="2" fontId="13" fillId="0" borderId="10" xfId="0" applyNumberFormat="1" applyFont="1" applyFill="1" applyBorder="1" applyAlignment="1" applyProtection="1">
      <alignment horizontal="left" vertical="center" wrapText="1"/>
      <protection locked="0"/>
    </xf>
    <xf numFmtId="170" fontId="13" fillId="33" borderId="10" xfId="0" applyNumberFormat="1" applyFont="1" applyFill="1" applyBorder="1" applyAlignment="1" applyProtection="1">
      <alignment horizontal="center" vertical="center" wrapText="1"/>
      <protection locked="0"/>
    </xf>
    <xf numFmtId="1" fontId="13" fillId="33" borderId="10" xfId="0" applyNumberFormat="1" applyFont="1" applyFill="1" applyBorder="1" applyAlignment="1" applyProtection="1">
      <alignment horizontal="center" vertical="center" wrapText="1"/>
      <protection locked="0"/>
    </xf>
    <xf numFmtId="2" fontId="4" fillId="33" borderId="0" xfId="0" applyNumberFormat="1" applyFont="1" applyFill="1" applyAlignment="1" applyProtection="1" quotePrefix="1">
      <alignment horizontal="left" vertical="center" wrapText="1"/>
      <protection locked="0"/>
    </xf>
    <xf numFmtId="2" fontId="4" fillId="33" borderId="10" xfId="0" applyNumberFormat="1" applyFont="1" applyFill="1" applyBorder="1" applyAlignment="1" applyProtection="1" quotePrefix="1">
      <alignment horizontal="left" vertical="center" wrapText="1"/>
      <protection locked="0"/>
    </xf>
    <xf numFmtId="9" fontId="4" fillId="0" borderId="10" xfId="0" applyNumberFormat="1" applyFont="1" applyFill="1" applyBorder="1" applyAlignment="1">
      <alignment horizontal="center" vertical="center"/>
    </xf>
    <xf numFmtId="9" fontId="4" fillId="34" borderId="10" xfId="0" applyNumberFormat="1" applyFont="1" applyFill="1" applyBorder="1" applyAlignment="1">
      <alignment horizontal="center" vertical="center" wrapText="1"/>
    </xf>
    <xf numFmtId="0" fontId="4" fillId="34" borderId="10" xfId="0" applyFont="1" applyFill="1" applyBorder="1" applyAlignment="1">
      <alignment vertical="center" wrapText="1"/>
    </xf>
    <xf numFmtId="0" fontId="3" fillId="34" borderId="10" xfId="0" applyFont="1" applyFill="1" applyBorder="1" applyAlignment="1">
      <alignment vertical="center" wrapText="1"/>
    </xf>
    <xf numFmtId="0" fontId="3" fillId="34" borderId="10" xfId="0" applyFont="1" applyFill="1" applyBorder="1" applyAlignment="1">
      <alignment vertical="top"/>
    </xf>
    <xf numFmtId="9" fontId="4" fillId="34" borderId="10" xfId="0" applyNumberFormat="1" applyFont="1" applyFill="1" applyBorder="1" applyAlignment="1">
      <alignment horizontal="center" vertical="center"/>
    </xf>
    <xf numFmtId="0" fontId="3" fillId="34" borderId="10" xfId="0" applyFont="1" applyFill="1" applyBorder="1" applyAlignment="1">
      <alignment vertical="center"/>
    </xf>
    <xf numFmtId="0" fontId="0" fillId="34" borderId="10" xfId="0" applyFont="1" applyFill="1" applyBorder="1" applyAlignment="1">
      <alignment/>
    </xf>
    <xf numFmtId="10" fontId="4" fillId="34" borderId="10" xfId="0" applyNumberFormat="1" applyFont="1" applyFill="1" applyBorder="1" applyAlignment="1">
      <alignment horizontal="center" vertical="center"/>
    </xf>
    <xf numFmtId="10" fontId="7" fillId="34" borderId="10" xfId="0" applyNumberFormat="1" applyFont="1" applyFill="1" applyBorder="1" applyAlignment="1">
      <alignment horizontal="right"/>
    </xf>
    <xf numFmtId="0" fontId="0" fillId="0" borderId="18" xfId="0" applyFont="1" applyBorder="1" applyAlignment="1" quotePrefix="1">
      <alignment horizontal="center" vertical="center"/>
    </xf>
    <xf numFmtId="0" fontId="0" fillId="0" borderId="18" xfId="0" applyBorder="1" applyAlignment="1">
      <alignment vertical="center"/>
    </xf>
    <xf numFmtId="0" fontId="0" fillId="0" borderId="18" xfId="0" applyBorder="1" applyAlignment="1">
      <alignment vertical="center" wrapText="1"/>
    </xf>
    <xf numFmtId="0" fontId="0" fillId="0" borderId="18" xfId="0" applyFont="1" applyBorder="1" applyAlignment="1">
      <alignment vertical="center"/>
    </xf>
    <xf numFmtId="0" fontId="0" fillId="0" borderId="21" xfId="0" applyFont="1" applyBorder="1" applyAlignment="1" quotePrefix="1">
      <alignment horizontal="center" vertical="center"/>
    </xf>
    <xf numFmtId="0" fontId="0" fillId="0" borderId="21" xfId="0" applyFont="1" applyBorder="1" applyAlignment="1">
      <alignment vertical="center" wrapText="1"/>
    </xf>
    <xf numFmtId="0" fontId="0" fillId="0" borderId="21" xfId="0" applyBorder="1" applyAlignment="1">
      <alignment vertical="center" wrapText="1"/>
    </xf>
    <xf numFmtId="0" fontId="0" fillId="0" borderId="28" xfId="0" applyFont="1" applyBorder="1" applyAlignment="1" quotePrefix="1">
      <alignment horizontal="center" vertical="center"/>
    </xf>
    <xf numFmtId="0" fontId="0" fillId="0" borderId="28" xfId="0" applyBorder="1" applyAlignment="1">
      <alignment vertical="center" wrapText="1"/>
    </xf>
    <xf numFmtId="0" fontId="0" fillId="0" borderId="28" xfId="0" applyFont="1" applyBorder="1" applyAlignment="1">
      <alignment vertical="center" wrapText="1"/>
    </xf>
    <xf numFmtId="3" fontId="7" fillId="0" borderId="10" xfId="0" applyNumberFormat="1" applyFont="1" applyBorder="1" applyAlignment="1">
      <alignment horizontal="right"/>
    </xf>
    <xf numFmtId="0" fontId="0" fillId="0" borderId="29" xfId="0" applyBorder="1" applyAlignment="1">
      <alignment horizontal="center"/>
    </xf>
    <xf numFmtId="0" fontId="0" fillId="0" borderId="29" xfId="0" applyBorder="1" applyAlignment="1">
      <alignment/>
    </xf>
    <xf numFmtId="3" fontId="0" fillId="0" borderId="29" xfId="0" applyNumberFormat="1" applyBorder="1" applyAlignment="1">
      <alignment horizontal="right"/>
    </xf>
    <xf numFmtId="0" fontId="0" fillId="0" borderId="22" xfId="0" applyBorder="1" applyAlignment="1">
      <alignment horizontal="center"/>
    </xf>
    <xf numFmtId="0" fontId="0" fillId="0" borderId="22" xfId="0" applyBorder="1" applyAlignment="1">
      <alignment/>
    </xf>
    <xf numFmtId="3" fontId="0" fillId="0" borderId="22" xfId="0" applyNumberFormat="1" applyBorder="1" applyAlignment="1">
      <alignment horizontal="right"/>
    </xf>
    <xf numFmtId="0" fontId="7" fillId="0" borderId="10" xfId="0" applyFont="1" applyBorder="1" applyAlignment="1">
      <alignment horizontal="center"/>
    </xf>
    <xf numFmtId="169" fontId="7" fillId="0" borderId="10" xfId="0" applyNumberFormat="1" applyFont="1" applyBorder="1" applyAlignment="1">
      <alignment horizontal="right" vertical="center"/>
    </xf>
    <xf numFmtId="169" fontId="0" fillId="0" borderId="29" xfId="0" applyNumberFormat="1" applyBorder="1" applyAlignment="1">
      <alignment horizontal="right" vertical="center"/>
    </xf>
    <xf numFmtId="0" fontId="0" fillId="0" borderId="28" xfId="0" applyBorder="1" applyAlignment="1">
      <alignment horizontal="center"/>
    </xf>
    <xf numFmtId="0" fontId="0" fillId="0" borderId="28" xfId="0" applyBorder="1" applyAlignment="1">
      <alignment/>
    </xf>
    <xf numFmtId="9" fontId="0" fillId="0" borderId="28" xfId="0" applyNumberFormat="1" applyBorder="1" applyAlignment="1">
      <alignment horizontal="right" vertical="center"/>
    </xf>
    <xf numFmtId="0" fontId="0" fillId="0" borderId="18" xfId="0" applyBorder="1" applyAlignment="1" quotePrefix="1">
      <alignment horizontal="center"/>
    </xf>
    <xf numFmtId="0" fontId="0" fillId="0" borderId="18" xfId="0" applyBorder="1" applyAlignment="1">
      <alignment horizontal="center" vertical="center"/>
    </xf>
    <xf numFmtId="0" fontId="0" fillId="0" borderId="18" xfId="0" applyBorder="1" applyAlignment="1">
      <alignment/>
    </xf>
    <xf numFmtId="0" fontId="0" fillId="0" borderId="21" xfId="0" applyBorder="1" applyAlignment="1" quotePrefix="1">
      <alignment horizontal="center"/>
    </xf>
    <xf numFmtId="0" fontId="0" fillId="0" borderId="21" xfId="0" applyBorder="1" applyAlignment="1">
      <alignment/>
    </xf>
    <xf numFmtId="0" fontId="0" fillId="0" borderId="21" xfId="0" applyBorder="1" applyAlignment="1">
      <alignment horizontal="center" vertical="center"/>
    </xf>
    <xf numFmtId="9" fontId="0" fillId="0" borderId="21" xfId="0" applyNumberFormat="1" applyBorder="1" applyAlignment="1">
      <alignment horizontal="center" vertical="center"/>
    </xf>
    <xf numFmtId="0" fontId="0" fillId="0" borderId="28" xfId="0" applyBorder="1" applyAlignment="1" quotePrefix="1">
      <alignment horizontal="center"/>
    </xf>
    <xf numFmtId="9" fontId="0" fillId="0" borderId="28" xfId="0" applyNumberFormat="1" applyBorder="1" applyAlignment="1">
      <alignment horizontal="center" vertical="center"/>
    </xf>
    <xf numFmtId="0" fontId="0" fillId="0" borderId="18" xfId="0" applyBorder="1" applyAlignment="1" quotePrefix="1">
      <alignment horizontal="center" vertical="center"/>
    </xf>
    <xf numFmtId="0" fontId="0" fillId="0" borderId="21" xfId="0" applyBorder="1" applyAlignment="1" quotePrefix="1">
      <alignment horizontal="center" vertical="center"/>
    </xf>
    <xf numFmtId="0" fontId="0" fillId="0" borderId="28" xfId="0" applyBorder="1" applyAlignment="1" quotePrefix="1">
      <alignment horizontal="center" vertical="center"/>
    </xf>
    <xf numFmtId="0" fontId="4" fillId="33" borderId="10" xfId="0" applyFont="1" applyFill="1" applyBorder="1" applyAlignment="1" quotePrefix="1">
      <alignment vertical="top" wrapText="1"/>
    </xf>
    <xf numFmtId="0" fontId="4" fillId="0" borderId="10" xfId="0" applyFont="1" applyFill="1" applyBorder="1" applyAlignment="1">
      <alignment horizontal="left" vertical="center" wrapText="1"/>
    </xf>
    <xf numFmtId="0" fontId="4" fillId="0" borderId="10" xfId="0" applyFont="1" applyFill="1" applyBorder="1" applyAlignment="1" quotePrefix="1">
      <alignment vertical="center" wrapText="1"/>
    </xf>
    <xf numFmtId="164" fontId="4" fillId="33" borderId="10" xfId="42" applyNumberFormat="1" applyFont="1" applyFill="1" applyBorder="1" applyAlignment="1">
      <alignment vertical="center" wrapText="1"/>
    </xf>
    <xf numFmtId="0" fontId="4" fillId="0" borderId="10" xfId="0" applyFont="1" applyFill="1" applyBorder="1" applyAlignment="1">
      <alignment wrapText="1"/>
    </xf>
    <xf numFmtId="0" fontId="4" fillId="0" borderId="10" xfId="0" applyFont="1" applyFill="1" applyBorder="1" applyAlignment="1" quotePrefix="1">
      <alignment vertical="top" wrapText="1"/>
    </xf>
    <xf numFmtId="164" fontId="4" fillId="0" borderId="10" xfId="42" applyNumberFormat="1" applyFont="1" applyFill="1" applyBorder="1" applyAlignment="1" quotePrefix="1">
      <alignment vertical="center" wrapText="1"/>
    </xf>
    <xf numFmtId="164" fontId="4" fillId="0" borderId="10" xfId="42" applyNumberFormat="1" applyFont="1" applyFill="1" applyBorder="1" applyAlignment="1">
      <alignment vertical="top" wrapText="1"/>
    </xf>
    <xf numFmtId="164" fontId="4" fillId="0" borderId="10" xfId="42" applyNumberFormat="1" applyFont="1" applyFill="1" applyBorder="1" applyAlignment="1" quotePrefix="1">
      <alignment vertical="top" wrapText="1"/>
    </xf>
    <xf numFmtId="164" fontId="4" fillId="0" borderId="10" xfId="42" applyNumberFormat="1" applyFont="1" applyFill="1" applyBorder="1" applyAlignment="1" quotePrefix="1">
      <alignment wrapText="1"/>
    </xf>
    <xf numFmtId="164" fontId="4" fillId="0" borderId="10" xfId="42" applyNumberFormat="1" applyFont="1" applyFill="1" applyBorder="1" applyAlignment="1">
      <alignment/>
    </xf>
    <xf numFmtId="0" fontId="3" fillId="33" borderId="12" xfId="63" applyFont="1" applyFill="1" applyBorder="1" applyAlignment="1">
      <alignment vertical="top" wrapText="1"/>
      <protection/>
    </xf>
    <xf numFmtId="0" fontId="4" fillId="33" borderId="12" xfId="0" applyFont="1" applyFill="1" applyBorder="1" applyAlignment="1">
      <alignment vertical="top" wrapText="1"/>
    </xf>
    <xf numFmtId="9" fontId="4" fillId="34" borderId="10" xfId="60" applyNumberFormat="1" applyFont="1" applyFill="1" applyBorder="1" applyAlignment="1">
      <alignment horizontal="center" vertical="center" wrapText="1"/>
      <protection/>
    </xf>
    <xf numFmtId="9" fontId="4" fillId="34" borderId="10" xfId="60" applyNumberFormat="1" applyFont="1" applyFill="1" applyBorder="1" applyAlignment="1" quotePrefix="1">
      <alignment horizontal="left" vertical="center" wrapText="1"/>
      <protection/>
    </xf>
    <xf numFmtId="9" fontId="4" fillId="34" borderId="10" xfId="63" applyNumberFormat="1" applyFont="1" applyFill="1" applyBorder="1" applyAlignment="1">
      <alignment horizontal="center" vertical="center" wrapText="1"/>
      <protection/>
    </xf>
    <xf numFmtId="0" fontId="4" fillId="34" borderId="10" xfId="60" applyFont="1" applyFill="1" applyBorder="1" applyAlignment="1">
      <alignment horizontal="center" vertical="center" wrapText="1"/>
      <protection/>
    </xf>
    <xf numFmtId="0" fontId="4" fillId="34" borderId="10" xfId="60" applyFont="1" applyFill="1" applyBorder="1" applyAlignment="1" quotePrefix="1">
      <alignment horizontal="left" vertical="center" wrapText="1"/>
      <protection/>
    </xf>
    <xf numFmtId="169" fontId="4" fillId="34" borderId="10" xfId="60" applyNumberFormat="1" applyFont="1" applyFill="1" applyBorder="1" applyAlignment="1">
      <alignment horizontal="center" vertical="center" wrapText="1"/>
      <protection/>
    </xf>
    <xf numFmtId="0" fontId="4" fillId="34" borderId="10" xfId="63" applyFont="1" applyFill="1" applyBorder="1" applyAlignment="1">
      <alignment horizontal="left" vertical="center" wrapText="1"/>
      <protection/>
    </xf>
    <xf numFmtId="0" fontId="4" fillId="34" borderId="10" xfId="63" applyFont="1" applyFill="1" applyBorder="1" applyAlignment="1" quotePrefix="1">
      <alignment horizontal="left" vertical="center" wrapText="1"/>
      <protection/>
    </xf>
    <xf numFmtId="0" fontId="4" fillId="34" borderId="10" xfId="0" applyFont="1" applyFill="1" applyBorder="1" applyAlignment="1">
      <alignment horizontal="left" vertical="center" wrapText="1"/>
    </xf>
    <xf numFmtId="0" fontId="13" fillId="34" borderId="10" xfId="63" applyFont="1" applyFill="1" applyBorder="1" applyAlignment="1" quotePrefix="1">
      <alignment horizontal="left" vertical="center" wrapText="1"/>
      <protection/>
    </xf>
    <xf numFmtId="9" fontId="13" fillId="34" borderId="10" xfId="63" applyNumberFormat="1" applyFont="1" applyFill="1" applyBorder="1" applyAlignment="1" quotePrefix="1">
      <alignment horizontal="left" vertical="center" wrapText="1"/>
      <protection/>
    </xf>
    <xf numFmtId="0" fontId="0" fillId="34" borderId="10" xfId="63" applyFont="1" applyFill="1" applyBorder="1" applyAlignment="1">
      <alignment horizontal="center" vertical="center" wrapText="1"/>
      <protection/>
    </xf>
    <xf numFmtId="0" fontId="0" fillId="34" borderId="11" xfId="63" applyFont="1" applyFill="1" applyBorder="1" applyAlignment="1">
      <alignment vertical="center" wrapText="1"/>
      <protection/>
    </xf>
    <xf numFmtId="0" fontId="0" fillId="34" borderId="10" xfId="63" applyFont="1" applyFill="1" applyBorder="1" applyAlignment="1">
      <alignment vertical="center" wrapText="1"/>
      <protection/>
    </xf>
    <xf numFmtId="0" fontId="0" fillId="34" borderId="12" xfId="63" applyFont="1" applyFill="1" applyBorder="1" applyAlignment="1">
      <alignment vertical="center" wrapText="1"/>
      <protection/>
    </xf>
    <xf numFmtId="0" fontId="0" fillId="34" borderId="13" xfId="0" applyFont="1" applyFill="1" applyBorder="1" applyAlignment="1">
      <alignment vertical="center" wrapText="1"/>
    </xf>
    <xf numFmtId="164" fontId="7" fillId="34" borderId="10" xfId="42" applyNumberFormat="1" applyFont="1" applyFill="1" applyBorder="1" applyAlignment="1">
      <alignment horizontal="right"/>
    </xf>
    <xf numFmtId="164" fontId="0" fillId="34" borderId="10" xfId="42" applyNumberFormat="1" applyFont="1" applyFill="1" applyBorder="1" applyAlignment="1">
      <alignment horizontal="right"/>
    </xf>
    <xf numFmtId="164" fontId="0" fillId="34" borderId="10" xfId="0" applyNumberFormat="1" applyFont="1" applyFill="1" applyBorder="1" applyAlignment="1">
      <alignment horizontal="right"/>
    </xf>
    <xf numFmtId="0" fontId="0" fillId="34" borderId="10" xfId="0" applyFont="1" applyFill="1" applyBorder="1" applyAlignment="1">
      <alignment horizontal="right"/>
    </xf>
    <xf numFmtId="170" fontId="7" fillId="34" borderId="10" xfId="0" applyNumberFormat="1" applyFont="1" applyFill="1" applyBorder="1" applyAlignment="1">
      <alignment horizontal="right"/>
    </xf>
    <xf numFmtId="9" fontId="0" fillId="34" borderId="10" xfId="0" applyNumberFormat="1" applyFont="1" applyFill="1" applyBorder="1" applyAlignment="1">
      <alignment horizontal="right"/>
    </xf>
    <xf numFmtId="9" fontId="0" fillId="34" borderId="10" xfId="0" applyNumberFormat="1" applyFont="1" applyFill="1" applyBorder="1" applyAlignment="1">
      <alignment/>
    </xf>
    <xf numFmtId="0" fontId="24" fillId="0" borderId="10" xfId="0" applyFont="1" applyBorder="1" applyAlignment="1">
      <alignment wrapText="1"/>
    </xf>
    <xf numFmtId="3" fontId="0" fillId="0" borderId="10" xfId="0" applyNumberFormat="1" applyBorder="1" applyAlignment="1">
      <alignment horizontal="right"/>
    </xf>
    <xf numFmtId="10" fontId="0" fillId="0" borderId="10" xfId="0" applyNumberFormat="1" applyBorder="1" applyAlignment="1">
      <alignment horizontal="right"/>
    </xf>
    <xf numFmtId="0" fontId="0" fillId="0" borderId="10" xfId="0" applyFont="1" applyBorder="1" applyAlignment="1" quotePrefix="1">
      <alignment horizontal="center"/>
    </xf>
    <xf numFmtId="0" fontId="0" fillId="0" borderId="10" xfId="0" applyBorder="1" applyAlignment="1">
      <alignment wrapText="1"/>
    </xf>
    <xf numFmtId="0" fontId="4" fillId="0" borderId="10" xfId="0" applyFont="1" applyFill="1" applyBorder="1" applyAlignment="1" quotePrefix="1">
      <alignment horizontal="left" vertical="center" wrapText="1"/>
    </xf>
    <xf numFmtId="0" fontId="4" fillId="0" borderId="12" xfId="0" applyFont="1" applyFill="1" applyBorder="1" applyAlignment="1">
      <alignment wrapText="1"/>
    </xf>
    <xf numFmtId="0" fontId="0" fillId="34" borderId="13" xfId="0" applyFont="1" applyFill="1" applyBorder="1" applyAlignment="1">
      <alignment horizontal="center" vertical="center" wrapText="1"/>
    </xf>
    <xf numFmtId="0" fontId="0" fillId="34" borderId="13" xfId="0" applyFill="1" applyBorder="1" applyAlignment="1">
      <alignment horizontal="center" vertical="center" wrapText="1"/>
    </xf>
    <xf numFmtId="0" fontId="7" fillId="34" borderId="10" xfId="0" applyFont="1" applyFill="1" applyBorder="1" applyAlignment="1">
      <alignment horizontal="center"/>
    </xf>
    <xf numFmtId="0" fontId="0" fillId="34" borderId="10" xfId="0" applyFont="1" applyFill="1" applyBorder="1" applyAlignment="1">
      <alignment horizontal="center"/>
    </xf>
    <xf numFmtId="9" fontId="7" fillId="34" borderId="10" xfId="0" applyNumberFormat="1" applyFont="1" applyFill="1" applyBorder="1" applyAlignment="1">
      <alignment horizontal="center"/>
    </xf>
    <xf numFmtId="0" fontId="0" fillId="34" borderId="10" xfId="0" applyNumberFormat="1" applyFill="1" applyBorder="1" applyAlignment="1">
      <alignment horizontal="center"/>
    </xf>
    <xf numFmtId="0" fontId="0" fillId="34" borderId="10" xfId="0" applyNumberFormat="1" applyFont="1" applyFill="1" applyBorder="1" applyAlignment="1">
      <alignment horizontal="center"/>
    </xf>
    <xf numFmtId="9" fontId="0" fillId="34" borderId="10" xfId="0" applyNumberFormat="1" applyFont="1" applyFill="1" applyBorder="1" applyAlignment="1">
      <alignment horizontal="center"/>
    </xf>
    <xf numFmtId="0" fontId="6" fillId="34" borderId="10" xfId="0" applyNumberFormat="1" applyFont="1" applyFill="1" applyBorder="1" applyAlignment="1">
      <alignment horizontal="center"/>
    </xf>
    <xf numFmtId="16" fontId="0" fillId="34" borderId="10" xfId="0" applyNumberFormat="1" applyFill="1" applyBorder="1" applyAlignment="1">
      <alignment horizontal="center"/>
    </xf>
    <xf numFmtId="0" fontId="4" fillId="34" borderId="10" xfId="63" applyFont="1" applyFill="1" applyBorder="1" applyAlignment="1">
      <alignment horizontal="center" vertical="center" wrapText="1"/>
      <protection/>
    </xf>
    <xf numFmtId="0" fontId="4" fillId="33" borderId="14"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quotePrefix="1">
      <alignment horizontal="center" vertical="center" wrapText="1"/>
    </xf>
    <xf numFmtId="0" fontId="3" fillId="34" borderId="11" xfId="0" applyFont="1" applyFill="1" applyBorder="1" applyAlignment="1">
      <alignment horizontal="center" vertical="top"/>
    </xf>
    <xf numFmtId="0" fontId="3" fillId="34" borderId="12" xfId="0" applyFont="1" applyFill="1" applyBorder="1" applyAlignment="1">
      <alignment horizontal="center" vertical="top"/>
    </xf>
    <xf numFmtId="0" fontId="4" fillId="34" borderId="11" xfId="0" applyFont="1" applyFill="1" applyBorder="1" applyAlignment="1">
      <alignment horizontal="center" vertical="top"/>
    </xf>
    <xf numFmtId="0" fontId="3" fillId="34" borderId="10" xfId="0" applyFont="1" applyFill="1" applyBorder="1" applyAlignment="1">
      <alignment horizontal="center" vertical="center" wrapText="1"/>
    </xf>
    <xf numFmtId="0" fontId="4" fillId="34" borderId="14" xfId="0" applyFont="1" applyFill="1" applyBorder="1" applyAlignment="1">
      <alignment horizontal="center" vertical="center"/>
    </xf>
    <xf numFmtId="0" fontId="4" fillId="33" borderId="10" xfId="0" applyFont="1" applyFill="1" applyBorder="1" applyAlignment="1">
      <alignment horizontal="center" vertical="center" wrapText="1"/>
    </xf>
    <xf numFmtId="0" fontId="3" fillId="33" borderId="10" xfId="63" applyFont="1" applyFill="1" applyBorder="1" applyAlignment="1">
      <alignment horizontal="center" vertical="center" wrapText="1"/>
      <protection/>
    </xf>
    <xf numFmtId="0" fontId="4" fillId="34" borderId="10" xfId="0" applyFont="1" applyFill="1" applyBorder="1" applyAlignment="1">
      <alignment horizontal="center" vertical="center"/>
    </xf>
    <xf numFmtId="0" fontId="3" fillId="34" borderId="10" xfId="0" applyFont="1" applyFill="1" applyBorder="1" applyAlignment="1">
      <alignment horizontal="center" vertical="top"/>
    </xf>
    <xf numFmtId="0" fontId="4" fillId="34"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4" borderId="12"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4" borderId="10" xfId="63" applyFont="1" applyFill="1" applyBorder="1" applyAlignment="1">
      <alignment horizontal="center" vertical="center" wrapText="1"/>
      <protection/>
    </xf>
    <xf numFmtId="0" fontId="4" fillId="34" borderId="10" xfId="0" applyFont="1" applyFill="1" applyBorder="1" applyAlignment="1" quotePrefix="1">
      <alignment horizontal="center" vertical="center" wrapText="1"/>
    </xf>
    <xf numFmtId="173" fontId="7" fillId="0" borderId="10" xfId="0" applyNumberFormat="1" applyFont="1" applyBorder="1" applyAlignment="1">
      <alignment horizontal="right"/>
    </xf>
    <xf numFmtId="173" fontId="0" fillId="0" borderId="10" xfId="0" applyNumberFormat="1" applyBorder="1" applyAlignment="1">
      <alignment horizontal="right"/>
    </xf>
    <xf numFmtId="0" fontId="1" fillId="35" borderId="10" xfId="0" applyFont="1" applyFill="1" applyBorder="1" applyAlignment="1" quotePrefix="1">
      <alignment horizontal="center"/>
    </xf>
    <xf numFmtId="0" fontId="1" fillId="35" borderId="10" xfId="0" applyFont="1" applyFill="1" applyBorder="1" applyAlignment="1">
      <alignment/>
    </xf>
    <xf numFmtId="9" fontId="1" fillId="35" borderId="10" xfId="0" applyNumberFormat="1" applyFont="1" applyFill="1" applyBorder="1" applyAlignment="1">
      <alignment horizontal="right"/>
    </xf>
    <xf numFmtId="0" fontId="6" fillId="37" borderId="10" xfId="0" applyFont="1" applyFill="1" applyBorder="1" applyAlignment="1">
      <alignment horizontal="center" vertical="center" wrapText="1"/>
    </xf>
    <xf numFmtId="0" fontId="6" fillId="37" borderId="0" xfId="0" applyFont="1" applyFill="1" applyAlignment="1">
      <alignment vertical="center" wrapText="1"/>
    </xf>
    <xf numFmtId="0" fontId="0" fillId="37" borderId="10" xfId="0" applyFont="1" applyFill="1" applyBorder="1" applyAlignment="1" quotePrefix="1">
      <alignment horizontal="center" vertical="center" wrapText="1"/>
    </xf>
    <xf numFmtId="0" fontId="1" fillId="37" borderId="10" xfId="0" applyFont="1" applyFill="1" applyBorder="1" applyAlignment="1">
      <alignment vertical="center" wrapText="1"/>
    </xf>
    <xf numFmtId="0" fontId="0" fillId="37" borderId="10" xfId="0" applyFill="1" applyBorder="1" applyAlignment="1" quotePrefix="1">
      <alignment vertical="center" wrapText="1"/>
    </xf>
    <xf numFmtId="0" fontId="1" fillId="37" borderId="13" xfId="0" applyFont="1" applyFill="1" applyBorder="1" applyAlignment="1">
      <alignment vertical="center" wrapText="1"/>
    </xf>
    <xf numFmtId="0" fontId="6" fillId="37" borderId="10" xfId="0" applyFont="1" applyFill="1" applyBorder="1" applyAlignment="1">
      <alignment horizontal="right" vertical="center" wrapText="1"/>
    </xf>
    <xf numFmtId="0" fontId="7" fillId="37" borderId="10" xfId="0" applyFont="1" applyFill="1" applyBorder="1" applyAlignment="1" quotePrefix="1">
      <alignment horizontal="center" vertical="center" wrapText="1"/>
    </xf>
    <xf numFmtId="0" fontId="7" fillId="37" borderId="10" xfId="0" applyFont="1" applyFill="1" applyBorder="1" applyAlignment="1">
      <alignment vertical="center" wrapText="1"/>
    </xf>
    <xf numFmtId="169" fontId="6" fillId="37" borderId="10" xfId="68" applyNumberFormat="1" applyFont="1" applyFill="1" applyBorder="1" applyAlignment="1">
      <alignment horizontal="center" vertical="center" wrapText="1"/>
    </xf>
    <xf numFmtId="9" fontId="6" fillId="37" borderId="10" xfId="68" applyFont="1" applyFill="1" applyBorder="1" applyAlignment="1">
      <alignment horizontal="center" vertical="center" wrapText="1"/>
    </xf>
    <xf numFmtId="9" fontId="0" fillId="37" borderId="10" xfId="68" applyNumberFormat="1" applyFont="1" applyFill="1" applyBorder="1" applyAlignment="1">
      <alignment horizontal="center" vertical="center" wrapText="1"/>
    </xf>
    <xf numFmtId="169" fontId="0" fillId="37" borderId="10" xfId="68" applyNumberFormat="1" applyFont="1" applyFill="1" applyBorder="1" applyAlignment="1">
      <alignment horizontal="center" vertical="center" wrapText="1"/>
    </xf>
    <xf numFmtId="9" fontId="0" fillId="37" borderId="10" xfId="68" applyFont="1" applyFill="1" applyBorder="1" applyAlignment="1">
      <alignment horizontal="center" vertical="center" wrapText="1"/>
    </xf>
    <xf numFmtId="0" fontId="0" fillId="37" borderId="10" xfId="0" applyFill="1" applyBorder="1" applyAlignment="1" quotePrefix="1">
      <alignment horizontal="center" vertical="center" wrapText="1"/>
    </xf>
    <xf numFmtId="16" fontId="0" fillId="37" borderId="10" xfId="0" applyNumberFormat="1" applyFill="1" applyBorder="1" applyAlignment="1" quotePrefix="1">
      <alignment horizontal="center" vertical="center" wrapText="1"/>
    </xf>
    <xf numFmtId="0" fontId="0" fillId="37" borderId="10" xfId="0" applyFill="1" applyBorder="1" applyAlignment="1">
      <alignment horizontal="right" vertical="center" wrapText="1"/>
    </xf>
    <xf numFmtId="9" fontId="0" fillId="37" borderId="10" xfId="0" applyNumberFormat="1" applyFill="1" applyBorder="1" applyAlignment="1">
      <alignment horizontal="center" vertical="center" wrapText="1"/>
    </xf>
    <xf numFmtId="0" fontId="12" fillId="37"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0" xfId="0" applyFill="1" applyBorder="1" applyAlignment="1">
      <alignment vertical="center" wrapText="1"/>
    </xf>
    <xf numFmtId="0" fontId="0" fillId="0" borderId="13" xfId="0" applyFill="1" applyBorder="1" applyAlignment="1">
      <alignment vertical="center" wrapText="1"/>
    </xf>
    <xf numFmtId="0" fontId="0" fillId="0" borderId="13" xfId="0" applyFont="1" applyFill="1" applyBorder="1" applyAlignment="1">
      <alignment vertical="center" wrapText="1"/>
    </xf>
    <xf numFmtId="169" fontId="7" fillId="0" borderId="10" xfId="0" applyNumberFormat="1" applyFont="1" applyBorder="1" applyAlignment="1">
      <alignment horizontal="right"/>
    </xf>
    <xf numFmtId="0" fontId="0" fillId="0" borderId="10" xfId="0" applyBorder="1" applyAlignment="1">
      <alignment horizontal="center" vertical="center" wrapText="1"/>
    </xf>
    <xf numFmtId="0" fontId="0" fillId="37" borderId="10" xfId="0" applyFill="1" applyBorder="1" applyAlignment="1">
      <alignment vertical="top" wrapText="1"/>
    </xf>
    <xf numFmtId="170" fontId="0" fillId="37" borderId="10" xfId="0" applyNumberFormat="1" applyFill="1" applyBorder="1" applyAlignment="1">
      <alignment horizontal="center"/>
    </xf>
    <xf numFmtId="9" fontId="0" fillId="37" borderId="11" xfId="0" applyNumberFormat="1" applyFill="1" applyBorder="1" applyAlignment="1">
      <alignment wrapText="1"/>
    </xf>
    <xf numFmtId="9" fontId="0" fillId="37" borderId="12" xfId="0" applyNumberFormat="1" applyFill="1" applyBorder="1" applyAlignment="1">
      <alignment wrapText="1"/>
    </xf>
    <xf numFmtId="170" fontId="0" fillId="37" borderId="10" xfId="0" applyNumberFormat="1" applyFill="1" applyBorder="1" applyAlignment="1">
      <alignment horizontal="right"/>
    </xf>
    <xf numFmtId="0" fontId="6" fillId="35" borderId="10" xfId="0" applyFont="1" applyFill="1" applyBorder="1" applyAlignment="1">
      <alignment horizontal="right"/>
    </xf>
    <xf numFmtId="0" fontId="0" fillId="0" borderId="10" xfId="0" applyFont="1" applyBorder="1" applyAlignment="1">
      <alignment horizontal="center"/>
    </xf>
    <xf numFmtId="0" fontId="0" fillId="35" borderId="10" xfId="0" applyFont="1" applyFill="1" applyBorder="1" applyAlignment="1">
      <alignment horizontal="right"/>
    </xf>
    <xf numFmtId="0" fontId="27" fillId="0" borderId="10" xfId="0" applyFont="1" applyBorder="1" applyAlignment="1">
      <alignment/>
    </xf>
    <xf numFmtId="9" fontId="6" fillId="35" borderId="10" xfId="0" applyNumberFormat="1" applyFont="1" applyFill="1" applyBorder="1" applyAlignment="1">
      <alignment horizontal="right"/>
    </xf>
    <xf numFmtId="169" fontId="6" fillId="35" borderId="10" xfId="0" applyNumberFormat="1" applyFont="1" applyFill="1" applyBorder="1" applyAlignment="1">
      <alignment horizontal="right"/>
    </xf>
    <xf numFmtId="0" fontId="28" fillId="0" borderId="10" xfId="0" applyFont="1" applyBorder="1" applyAlignment="1">
      <alignment/>
    </xf>
    <xf numFmtId="169" fontId="0" fillId="35" borderId="10" xfId="0" applyNumberFormat="1" applyFont="1" applyFill="1" applyBorder="1" applyAlignment="1">
      <alignment horizontal="right"/>
    </xf>
    <xf numFmtId="9" fontId="0" fillId="35" borderId="10" xfId="0" applyNumberFormat="1" applyFont="1" applyFill="1" applyBorder="1" applyAlignment="1">
      <alignment horizontal="right"/>
    </xf>
    <xf numFmtId="49" fontId="0" fillId="0" borderId="10" xfId="0" applyNumberFormat="1" applyBorder="1" applyAlignment="1">
      <alignment horizontal="right"/>
    </xf>
    <xf numFmtId="9" fontId="0" fillId="0" borderId="10" xfId="0" applyNumberFormat="1" applyBorder="1" applyAlignment="1">
      <alignment horizontal="left" wrapText="1"/>
    </xf>
    <xf numFmtId="9" fontId="22" fillId="0" borderId="10" xfId="0" applyNumberFormat="1" applyFont="1" applyBorder="1" applyAlignment="1">
      <alignment horizontal="left" wrapText="1"/>
    </xf>
    <xf numFmtId="1" fontId="0" fillId="0" borderId="10" xfId="0" applyNumberFormat="1" applyBorder="1" applyAlignment="1">
      <alignment/>
    </xf>
    <xf numFmtId="0" fontId="0" fillId="37" borderId="13" xfId="0" applyFill="1" applyBorder="1" applyAlignment="1">
      <alignment vertical="top" wrapText="1"/>
    </xf>
    <xf numFmtId="0" fontId="0" fillId="37" borderId="10" xfId="0" applyFont="1" applyFill="1" applyBorder="1" applyAlignment="1">
      <alignment/>
    </xf>
    <xf numFmtId="9" fontId="6" fillId="37" borderId="10" xfId="0" applyNumberFormat="1" applyFont="1" applyFill="1" applyBorder="1" applyAlignment="1">
      <alignment horizontal="right"/>
    </xf>
    <xf numFmtId="0" fontId="0" fillId="37" borderId="10" xfId="0" applyFont="1" applyFill="1" applyBorder="1" applyAlignment="1" quotePrefix="1">
      <alignment horizontal="center"/>
    </xf>
    <xf numFmtId="0" fontId="0" fillId="0" borderId="10" xfId="0" applyBorder="1" applyAlignment="1">
      <alignment horizontal="center" vertical="top" wrapText="1"/>
    </xf>
    <xf numFmtId="0" fontId="0" fillId="0" borderId="10" xfId="0" applyBorder="1" applyAlignment="1">
      <alignment vertical="top" wrapText="1"/>
    </xf>
    <xf numFmtId="4" fontId="7" fillId="0" borderId="10" xfId="0" applyNumberFormat="1" applyFont="1" applyBorder="1" applyAlignment="1">
      <alignment horizontal="center"/>
    </xf>
    <xf numFmtId="9" fontId="0" fillId="0" borderId="10" xfId="0" applyNumberFormat="1" applyBorder="1" applyAlignment="1">
      <alignment horizontal="center"/>
    </xf>
    <xf numFmtId="0" fontId="0" fillId="37" borderId="10" xfId="0" applyFont="1" applyFill="1" applyBorder="1" applyAlignment="1" quotePrefix="1">
      <alignment horizontal="center" vertical="center"/>
    </xf>
    <xf numFmtId="0" fontId="0" fillId="37" borderId="13" xfId="0" applyFont="1" applyFill="1" applyBorder="1" applyAlignment="1">
      <alignment vertical="center" wrapText="1"/>
    </xf>
    <xf numFmtId="0" fontId="0" fillId="37" borderId="10" xfId="0" applyFont="1" applyFill="1" applyBorder="1" applyAlignment="1">
      <alignment horizontal="center" vertical="center" wrapText="1"/>
    </xf>
    <xf numFmtId="0" fontId="0" fillId="37" borderId="10" xfId="0" applyFont="1" applyFill="1" applyBorder="1" applyAlignment="1">
      <alignment horizontal="center"/>
    </xf>
    <xf numFmtId="170" fontId="0" fillId="37" borderId="10" xfId="0" applyNumberFormat="1" applyFont="1" applyFill="1" applyBorder="1" applyAlignment="1">
      <alignment horizontal="center"/>
    </xf>
    <xf numFmtId="1" fontId="0" fillId="37" borderId="10" xfId="0" applyNumberFormat="1" applyFont="1" applyFill="1" applyBorder="1" applyAlignment="1">
      <alignment horizontal="center"/>
    </xf>
    <xf numFmtId="0" fontId="0" fillId="37" borderId="10" xfId="0" applyFont="1" applyFill="1" applyBorder="1" applyAlignment="1" quotePrefix="1">
      <alignment horizontal="center"/>
    </xf>
    <xf numFmtId="9" fontId="0" fillId="37" borderId="10" xfId="0" applyNumberFormat="1" applyFont="1" applyFill="1" applyBorder="1" applyAlignment="1">
      <alignment horizontal="center"/>
    </xf>
    <xf numFmtId="4" fontId="7" fillId="0" borderId="10" xfId="0" applyNumberFormat="1" applyFont="1" applyBorder="1" applyAlignment="1">
      <alignment horizontal="right"/>
    </xf>
    <xf numFmtId="4" fontId="0" fillId="0" borderId="10" xfId="0" applyNumberFormat="1" applyBorder="1" applyAlignment="1">
      <alignment horizontal="right"/>
    </xf>
    <xf numFmtId="4" fontId="0" fillId="0" borderId="10" xfId="0" applyNumberFormat="1" applyFont="1" applyBorder="1" applyAlignment="1">
      <alignment horizontal="right"/>
    </xf>
    <xf numFmtId="9" fontId="0" fillId="0" borderId="10" xfId="0" applyNumberFormat="1" applyBorder="1" applyAlignment="1">
      <alignment horizontal="right" vertical="center"/>
    </xf>
    <xf numFmtId="9" fontId="0" fillId="0" borderId="10" xfId="0" applyNumberFormat="1" applyBorder="1" applyAlignment="1">
      <alignment horizontal="left" vertical="center" wrapText="1"/>
    </xf>
    <xf numFmtId="9" fontId="0" fillId="0" borderId="10" xfId="0" applyNumberFormat="1" applyBorder="1" applyAlignment="1">
      <alignment horizontal="center" vertical="center" wrapText="1"/>
    </xf>
    <xf numFmtId="16" fontId="0" fillId="37" borderId="10" xfId="0" applyNumberFormat="1" applyFill="1" applyBorder="1" applyAlignment="1">
      <alignment horizontal="right"/>
    </xf>
    <xf numFmtId="0" fontId="0" fillId="0" borderId="10" xfId="0" applyFont="1" applyBorder="1" applyAlignment="1">
      <alignment horizontal="center" vertical="center" wrapText="1"/>
    </xf>
    <xf numFmtId="0" fontId="0" fillId="0" borderId="13" xfId="0" applyFont="1" applyBorder="1" applyAlignment="1" quotePrefix="1">
      <alignment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quotePrefix="1">
      <alignment horizontal="right"/>
    </xf>
    <xf numFmtId="16" fontId="0" fillId="0" borderId="10" xfId="0" applyNumberFormat="1" applyBorder="1" applyAlignment="1" quotePrefix="1">
      <alignment horizontal="right"/>
    </xf>
    <xf numFmtId="172" fontId="7" fillId="34" borderId="10" xfId="0" applyNumberFormat="1" applyFont="1" applyFill="1" applyBorder="1" applyAlignment="1">
      <alignment horizontal="right"/>
    </xf>
    <xf numFmtId="3" fontId="0" fillId="34" borderId="10" xfId="0" applyNumberFormat="1" applyFont="1" applyFill="1" applyBorder="1" applyAlignment="1">
      <alignment horizontal="right"/>
    </xf>
    <xf numFmtId="10" fontId="0" fillId="34" borderId="10" xfId="0" applyNumberFormat="1" applyFont="1" applyFill="1" applyBorder="1" applyAlignment="1">
      <alignment horizontal="right"/>
    </xf>
    <xf numFmtId="16" fontId="0" fillId="34" borderId="10" xfId="0" applyNumberFormat="1" applyFill="1" applyBorder="1" applyAlignment="1">
      <alignment horizontal="right"/>
    </xf>
    <xf numFmtId="1" fontId="0" fillId="34" borderId="10" xfId="0" applyNumberFormat="1" applyFill="1" applyBorder="1" applyAlignment="1">
      <alignment horizontal="right"/>
    </xf>
    <xf numFmtId="0" fontId="3" fillId="35" borderId="11" xfId="0" applyFont="1" applyFill="1" applyBorder="1" applyAlignment="1">
      <alignment vertical="top"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4" fillId="35" borderId="12" xfId="0" applyFont="1" applyFill="1" applyBorder="1" applyAlignment="1">
      <alignment vertical="center" wrapText="1"/>
    </xf>
    <xf numFmtId="0" fontId="3" fillId="35" borderId="12" xfId="63" applyFont="1" applyFill="1" applyBorder="1" applyAlignment="1">
      <alignment vertical="center" wrapText="1"/>
      <protection/>
    </xf>
    <xf numFmtId="0" fontId="4" fillId="0" borderId="10" xfId="0" applyFont="1" applyFill="1" applyBorder="1" applyAlignment="1">
      <alignment vertical="top"/>
    </xf>
    <xf numFmtId="0" fontId="3" fillId="0" borderId="10" xfId="0" applyFont="1" applyFill="1" applyBorder="1" applyAlignment="1">
      <alignment vertical="top"/>
    </xf>
    <xf numFmtId="0" fontId="4" fillId="0" borderId="12" xfId="0" applyFont="1" applyFill="1" applyBorder="1" applyAlignment="1">
      <alignment vertical="top"/>
    </xf>
    <xf numFmtId="0" fontId="4" fillId="0" borderId="11" xfId="0" applyFont="1" applyFill="1" applyBorder="1" applyAlignment="1">
      <alignment vertical="top" wrapText="1"/>
    </xf>
    <xf numFmtId="9" fontId="3" fillId="0" borderId="10" xfId="0" applyNumberFormat="1" applyFont="1" applyFill="1" applyBorder="1" applyAlignment="1">
      <alignment horizontal="center" vertical="center" wrapText="1"/>
    </xf>
    <xf numFmtId="0" fontId="4" fillId="0" borderId="14" xfId="0" applyFont="1" applyFill="1" applyBorder="1" applyAlignment="1">
      <alignment vertical="top" wrapText="1"/>
    </xf>
    <xf numFmtId="169" fontId="3"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0" fontId="4" fillId="0" borderId="12" xfId="0" applyFont="1" applyFill="1" applyBorder="1" applyAlignment="1">
      <alignment vertical="top" wrapText="1"/>
    </xf>
    <xf numFmtId="16" fontId="3" fillId="37" borderId="10" xfId="0" applyNumberFormat="1" applyFont="1" applyFill="1" applyBorder="1" applyAlignment="1">
      <alignment horizontal="left" vertical="top" wrapText="1"/>
    </xf>
    <xf numFmtId="16" fontId="13" fillId="37" borderId="10" xfId="0" applyNumberFormat="1" applyFont="1" applyFill="1" applyBorder="1" applyAlignment="1">
      <alignment horizontal="left" vertical="top" wrapText="1"/>
    </xf>
    <xf numFmtId="0" fontId="13" fillId="37" borderId="10" xfId="0" applyFont="1" applyFill="1" applyBorder="1" applyAlignment="1">
      <alignment horizontal="left" vertical="top" wrapText="1"/>
    </xf>
    <xf numFmtId="9" fontId="4" fillId="37" borderId="10" xfId="0" applyNumberFormat="1" applyFont="1" applyFill="1" applyBorder="1" applyAlignment="1" quotePrefix="1">
      <alignment horizontal="center" vertical="center" wrapText="1"/>
    </xf>
    <xf numFmtId="0" fontId="18" fillId="37" borderId="14" xfId="0" applyFont="1" applyFill="1" applyBorder="1" applyAlignment="1">
      <alignment vertical="top" wrapText="1"/>
    </xf>
    <xf numFmtId="0" fontId="13" fillId="37" borderId="10" xfId="0" applyFont="1" applyFill="1" applyBorder="1" applyAlignment="1">
      <alignment vertical="top"/>
    </xf>
    <xf numFmtId="0" fontId="13" fillId="37" borderId="10" xfId="0" applyFont="1" applyFill="1" applyBorder="1" applyAlignment="1" quotePrefix="1">
      <alignment horizontal="left" vertical="top" wrapText="1"/>
    </xf>
    <xf numFmtId="0" fontId="13" fillId="37" borderId="12" xfId="0" applyFont="1" applyFill="1" applyBorder="1" applyAlignment="1">
      <alignment horizontal="left" vertical="top" wrapText="1"/>
    </xf>
    <xf numFmtId="0" fontId="18" fillId="37" borderId="12" xfId="0" applyFont="1" applyFill="1" applyBorder="1" applyAlignment="1">
      <alignment vertical="top" wrapText="1"/>
    </xf>
    <xf numFmtId="0" fontId="4" fillId="37" borderId="12" xfId="0" applyFont="1" applyFill="1" applyBorder="1" applyAlignment="1">
      <alignment horizontal="center" vertical="top" wrapText="1"/>
    </xf>
    <xf numFmtId="0" fontId="13" fillId="37" borderId="12" xfId="0" applyFont="1" applyFill="1" applyBorder="1" applyAlignment="1">
      <alignment horizontal="center" vertical="top" wrapText="1"/>
    </xf>
    <xf numFmtId="9" fontId="13" fillId="37" borderId="10" xfId="0" applyNumberFormat="1" applyFont="1" applyFill="1" applyBorder="1" applyAlignment="1">
      <alignment vertical="top"/>
    </xf>
    <xf numFmtId="0" fontId="13" fillId="37" borderId="10" xfId="0" applyFont="1" applyFill="1" applyBorder="1" applyAlignment="1">
      <alignment/>
    </xf>
    <xf numFmtId="0" fontId="18" fillId="37" borderId="10" xfId="0" applyFont="1" applyFill="1" applyBorder="1" applyAlignment="1">
      <alignment horizontal="left" vertical="top" wrapText="1"/>
    </xf>
    <xf numFmtId="14" fontId="13" fillId="37" borderId="10" xfId="0" applyNumberFormat="1" applyFont="1" applyFill="1" applyBorder="1" applyAlignment="1">
      <alignment horizontal="left" vertical="top"/>
    </xf>
    <xf numFmtId="14" fontId="13" fillId="37" borderId="11" xfId="0" applyNumberFormat="1" applyFont="1" applyFill="1" applyBorder="1" applyAlignment="1">
      <alignment horizontal="left" vertical="top"/>
    </xf>
    <xf numFmtId="9" fontId="13" fillId="37" borderId="11" xfId="0" applyNumberFormat="1" applyFont="1" applyFill="1" applyBorder="1" applyAlignment="1">
      <alignment horizontal="center" vertical="top"/>
    </xf>
    <xf numFmtId="0" fontId="13" fillId="37" borderId="10" xfId="0" applyFont="1" applyFill="1" applyBorder="1" applyAlignment="1">
      <alignment horizontal="center" vertical="center" wrapText="1"/>
    </xf>
    <xf numFmtId="0" fontId="18" fillId="37" borderId="11" xfId="0" applyFont="1" applyFill="1" applyBorder="1" applyAlignment="1">
      <alignment vertical="top" wrapText="1"/>
    </xf>
    <xf numFmtId="0" fontId="18" fillId="37" borderId="14" xfId="0" applyFont="1" applyFill="1" applyBorder="1" applyAlignment="1">
      <alignment vertical="top"/>
    </xf>
    <xf numFmtId="0" fontId="18" fillId="37" borderId="12" xfId="0" applyFont="1" applyFill="1" applyBorder="1" applyAlignment="1">
      <alignment vertical="top"/>
    </xf>
    <xf numFmtId="0" fontId="18" fillId="37" borderId="10" xfId="0" applyFont="1" applyFill="1" applyBorder="1" applyAlignment="1">
      <alignment horizontal="left" vertical="top"/>
    </xf>
    <xf numFmtId="0" fontId="13" fillId="37" borderId="10" xfId="0" applyFont="1" applyFill="1" applyBorder="1" applyAlignment="1">
      <alignment horizontal="left" vertical="top"/>
    </xf>
    <xf numFmtId="9" fontId="13" fillId="37" borderId="10" xfId="0" applyNumberFormat="1" applyFont="1" applyFill="1" applyBorder="1" applyAlignment="1">
      <alignment horizontal="left" vertical="top"/>
    </xf>
    <xf numFmtId="0" fontId="13" fillId="37" borderId="11" xfId="0" applyFont="1" applyFill="1" applyBorder="1" applyAlignment="1">
      <alignment vertical="top" wrapText="1"/>
    </xf>
    <xf numFmtId="0" fontId="13" fillId="37" borderId="14" xfId="0" applyFont="1" applyFill="1" applyBorder="1" applyAlignment="1">
      <alignment vertical="top" wrapText="1"/>
    </xf>
    <xf numFmtId="0" fontId="13" fillId="37" borderId="12" xfId="0" applyFont="1" applyFill="1" applyBorder="1" applyAlignment="1">
      <alignment vertical="top" wrapText="1"/>
    </xf>
    <xf numFmtId="0" fontId="13" fillId="37" borderId="10" xfId="0" applyFont="1" applyFill="1" applyBorder="1" applyAlignment="1">
      <alignment vertical="top" wrapText="1"/>
    </xf>
    <xf numFmtId="0" fontId="18" fillId="37" borderId="10" xfId="0" applyFont="1" applyFill="1" applyBorder="1" applyAlignment="1">
      <alignment vertical="top" wrapText="1"/>
    </xf>
    <xf numFmtId="0" fontId="9" fillId="37" borderId="10" xfId="0" applyFont="1" applyFill="1" applyBorder="1" applyAlignment="1">
      <alignment/>
    </xf>
    <xf numFmtId="0" fontId="13" fillId="37" borderId="30" xfId="0" applyFont="1" applyFill="1" applyBorder="1" applyAlignment="1">
      <alignment vertical="center" wrapText="1"/>
    </xf>
    <xf numFmtId="170" fontId="13" fillId="37" borderId="10" xfId="0" applyNumberFormat="1" applyFont="1" applyFill="1" applyBorder="1" applyAlignment="1">
      <alignment horizontal="center" vertical="center"/>
    </xf>
    <xf numFmtId="0" fontId="18" fillId="37" borderId="11" xfId="0" applyFont="1" applyFill="1" applyBorder="1" applyAlignment="1">
      <alignment horizontal="left" vertical="top" wrapText="1"/>
    </xf>
    <xf numFmtId="9" fontId="13" fillId="37" borderId="10" xfId="0" applyNumberFormat="1" applyFont="1" applyFill="1" applyBorder="1" applyAlignment="1">
      <alignment horizontal="left" vertical="top" wrapText="1"/>
    </xf>
    <xf numFmtId="0" fontId="18" fillId="37" borderId="31" xfId="0" applyFont="1" applyFill="1" applyBorder="1" applyAlignment="1">
      <alignment horizontal="left" vertical="center" wrapText="1"/>
    </xf>
    <xf numFmtId="0" fontId="4" fillId="35" borderId="11" xfId="0" applyFont="1" applyFill="1" applyBorder="1" applyAlignment="1">
      <alignment vertical="top" wrapText="1"/>
    </xf>
    <xf numFmtId="0" fontId="3" fillId="35" borderId="11" xfId="63" applyFont="1" applyFill="1" applyBorder="1" applyAlignment="1">
      <alignment vertical="top" wrapText="1"/>
      <protection/>
    </xf>
    <xf numFmtId="0" fontId="3" fillId="35" borderId="14" xfId="0" applyFont="1" applyFill="1" applyBorder="1" applyAlignment="1">
      <alignment vertical="center" wrapText="1"/>
    </xf>
    <xf numFmtId="164" fontId="4" fillId="35" borderId="10" xfId="44" applyNumberFormat="1" applyFont="1" applyFill="1" applyBorder="1" applyAlignment="1">
      <alignment horizontal="left" vertical="center" wrapText="1"/>
    </xf>
    <xf numFmtId="0" fontId="3" fillId="35" borderId="12" xfId="0" applyFont="1" applyFill="1" applyBorder="1" applyAlignment="1">
      <alignment vertical="center" wrapText="1"/>
    </xf>
    <xf numFmtId="9" fontId="4" fillId="0" borderId="10" xfId="0" applyNumberFormat="1" applyFont="1" applyFill="1" applyBorder="1" applyAlignment="1" quotePrefix="1">
      <alignment horizontal="center" vertical="center" wrapText="1"/>
    </xf>
    <xf numFmtId="164" fontId="4" fillId="0" borderId="10" xfId="44" applyNumberFormat="1" applyFont="1" applyFill="1" applyBorder="1" applyAlignment="1">
      <alignment/>
    </xf>
    <xf numFmtId="0" fontId="4" fillId="37" borderId="11" xfId="0" applyFont="1" applyFill="1" applyBorder="1" applyAlignment="1">
      <alignment vertical="top" wrapText="1"/>
    </xf>
    <xf numFmtId="0" fontId="3" fillId="37" borderId="11" xfId="63" applyFont="1" applyFill="1" applyBorder="1" applyAlignment="1">
      <alignment vertical="top" wrapText="1"/>
      <protection/>
    </xf>
    <xf numFmtId="0" fontId="4" fillId="37" borderId="14" xfId="0" applyFont="1" applyFill="1" applyBorder="1" applyAlignment="1">
      <alignment vertical="top" wrapText="1"/>
    </xf>
    <xf numFmtId="0" fontId="3" fillId="37" borderId="14" xfId="63" applyFont="1" applyFill="1" applyBorder="1" applyAlignment="1">
      <alignment vertical="top" wrapText="1"/>
      <protection/>
    </xf>
    <xf numFmtId="9" fontId="4" fillId="37" borderId="10" xfId="0" applyNumberFormat="1" applyFont="1" applyFill="1" applyBorder="1" applyAlignment="1">
      <alignment horizontal="left" vertical="center" wrapText="1"/>
    </xf>
    <xf numFmtId="164" fontId="11" fillId="37" borderId="10" xfId="42" applyNumberFormat="1" applyFont="1" applyFill="1" applyBorder="1" applyAlignment="1">
      <alignment horizontal="center" vertical="center" wrapText="1"/>
    </xf>
    <xf numFmtId="43" fontId="4" fillId="37" borderId="10" xfId="42" applyFont="1" applyFill="1" applyBorder="1" applyAlignment="1">
      <alignment horizontal="center" vertical="center" wrapText="1"/>
    </xf>
    <xf numFmtId="0" fontId="4" fillId="37" borderId="12" xfId="0" applyFont="1" applyFill="1" applyBorder="1" applyAlignment="1">
      <alignment horizontal="center" vertical="center" wrapText="1"/>
    </xf>
    <xf numFmtId="0" fontId="4" fillId="37" borderId="10" xfId="0" applyFont="1" applyFill="1" applyBorder="1" applyAlignment="1" quotePrefix="1">
      <alignment horizontal="left" vertical="center" wrapText="1"/>
    </xf>
    <xf numFmtId="164" fontId="4" fillId="37" borderId="10" xfId="42" applyNumberFormat="1" applyFont="1" applyFill="1" applyBorder="1" applyAlignment="1">
      <alignment horizontal="center" vertical="center" wrapText="1"/>
    </xf>
    <xf numFmtId="0" fontId="3" fillId="37" borderId="14" xfId="63" applyFont="1" applyFill="1" applyBorder="1" applyAlignment="1">
      <alignment vertical="center" wrapText="1"/>
      <protection/>
    </xf>
    <xf numFmtId="0" fontId="3" fillId="37" borderId="12" xfId="63" applyFont="1" applyFill="1" applyBorder="1" applyAlignment="1">
      <alignment vertical="center" wrapText="1"/>
      <protection/>
    </xf>
    <xf numFmtId="0" fontId="9" fillId="35" borderId="10" xfId="0" applyFont="1" applyFill="1" applyBorder="1" applyAlignment="1">
      <alignment horizontal="center" vertical="center" wrapText="1"/>
    </xf>
    <xf numFmtId="49" fontId="4" fillId="0" borderId="10" xfId="0" applyNumberFormat="1" applyFont="1" applyFill="1" applyBorder="1" applyAlignment="1">
      <alignment vertical="top" wrapText="1"/>
    </xf>
    <xf numFmtId="0" fontId="4" fillId="35" borderId="10" xfId="0" applyFont="1" applyFill="1" applyBorder="1" applyAlignment="1">
      <alignment horizontal="left" vertical="top" wrapText="1"/>
    </xf>
    <xf numFmtId="9" fontId="4" fillId="35"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left" vertical="center" wrapText="1"/>
    </xf>
    <xf numFmtId="0" fontId="4" fillId="37" borderId="10" xfId="0" applyFont="1" applyFill="1" applyBorder="1" applyAlignment="1">
      <alignment vertical="top" wrapText="1"/>
    </xf>
    <xf numFmtId="0" fontId="3" fillId="37" borderId="12" xfId="63" applyFont="1" applyFill="1" applyBorder="1" applyAlignment="1">
      <alignment vertical="top" wrapText="1"/>
      <protection/>
    </xf>
    <xf numFmtId="0" fontId="3" fillId="37" borderId="12" xfId="0" applyFont="1" applyFill="1" applyBorder="1" applyAlignment="1">
      <alignment vertical="top" wrapText="1"/>
    </xf>
    <xf numFmtId="0" fontId="3" fillId="37" borderId="12" xfId="0" applyFont="1" applyFill="1" applyBorder="1" applyAlignment="1">
      <alignment horizontal="center" vertical="center" wrapText="1"/>
    </xf>
    <xf numFmtId="0" fontId="4" fillId="37" borderId="10" xfId="0" applyFont="1" applyFill="1" applyBorder="1" applyAlignment="1">
      <alignment horizontal="left" vertical="top" wrapText="1"/>
    </xf>
    <xf numFmtId="9" fontId="3" fillId="37" borderId="10" xfId="0" applyNumberFormat="1" applyFont="1" applyFill="1" applyBorder="1" applyAlignment="1">
      <alignment horizontal="center" vertical="center" wrapText="1"/>
    </xf>
    <xf numFmtId="0" fontId="3" fillId="37" borderId="10" xfId="0" applyFont="1" applyFill="1" applyBorder="1" applyAlignment="1">
      <alignment horizontal="center" vertical="center"/>
    </xf>
    <xf numFmtId="0" fontId="4" fillId="37" borderId="10" xfId="0" applyFont="1" applyFill="1" applyBorder="1" applyAlignment="1" quotePrefix="1">
      <alignment vertical="justify" wrapText="1"/>
    </xf>
    <xf numFmtId="0" fontId="4" fillId="37" borderId="10" xfId="57" applyFont="1" applyFill="1" applyBorder="1" applyAlignment="1">
      <alignment horizontal="left" vertical="center" wrapText="1"/>
      <protection/>
    </xf>
    <xf numFmtId="0" fontId="3" fillId="37" borderId="12" xfId="0" applyFont="1" applyFill="1" applyBorder="1" applyAlignment="1">
      <alignment vertical="top"/>
    </xf>
    <xf numFmtId="9" fontId="3" fillId="37" borderId="12" xfId="0" applyNumberFormat="1" applyFont="1" applyFill="1" applyBorder="1" applyAlignment="1">
      <alignment horizontal="center" vertical="center" wrapText="1"/>
    </xf>
    <xf numFmtId="9" fontId="4" fillId="37" borderId="10" xfId="0" applyNumberFormat="1" applyFont="1" applyFill="1" applyBorder="1" applyAlignment="1">
      <alignment horizontal="left" vertical="top" wrapText="1"/>
    </xf>
    <xf numFmtId="0" fontId="4" fillId="37" borderId="10" xfId="0" applyFont="1" applyFill="1" applyBorder="1" applyAlignment="1" quotePrefix="1">
      <alignment vertical="center" wrapText="1"/>
    </xf>
    <xf numFmtId="0" fontId="3" fillId="35" borderId="10" xfId="0" applyFont="1" applyFill="1" applyBorder="1" applyAlignment="1">
      <alignment vertical="top" wrapText="1"/>
    </xf>
    <xf numFmtId="0" fontId="4" fillId="35" borderId="10" xfId="0" applyFont="1" applyFill="1" applyBorder="1" applyAlignment="1">
      <alignment vertical="top" wrapText="1"/>
    </xf>
    <xf numFmtId="164" fontId="4" fillId="35" borderId="10" xfId="44" applyNumberFormat="1" applyFont="1" applyFill="1" applyBorder="1" applyAlignment="1">
      <alignment vertical="center" wrapText="1"/>
    </xf>
    <xf numFmtId="0" fontId="4" fillId="35" borderId="10" xfId="0" applyFont="1" applyFill="1" applyBorder="1" applyAlignment="1">
      <alignment/>
    </xf>
    <xf numFmtId="0" fontId="3" fillId="35" borderId="10" xfId="0" applyFont="1" applyFill="1" applyBorder="1" applyAlignment="1">
      <alignment vertical="top"/>
    </xf>
    <xf numFmtId="0" fontId="4" fillId="35" borderId="10" xfId="0" applyFont="1" applyFill="1" applyBorder="1" applyAlignment="1">
      <alignment vertical="top"/>
    </xf>
    <xf numFmtId="0" fontId="4" fillId="35" borderId="10" xfId="0" applyFont="1" applyFill="1" applyBorder="1" applyAlignment="1">
      <alignment wrapText="1"/>
    </xf>
    <xf numFmtId="0" fontId="3" fillId="37" borderId="11" xfId="0" applyFont="1" applyFill="1" applyBorder="1" applyAlignment="1">
      <alignment vertical="center" wrapText="1"/>
    </xf>
    <xf numFmtId="0" fontId="3" fillId="37" borderId="14" xfId="0" applyFont="1" applyFill="1" applyBorder="1" applyAlignment="1">
      <alignment vertical="center" wrapText="1"/>
    </xf>
    <xf numFmtId="164" fontId="4" fillId="37" borderId="10" xfId="42" applyNumberFormat="1" applyFont="1" applyFill="1" applyBorder="1" applyAlignment="1" quotePrefix="1">
      <alignment horizontal="left" vertical="center" wrapText="1"/>
    </xf>
    <xf numFmtId="164" fontId="4" fillId="37" borderId="10" xfId="42" applyNumberFormat="1" applyFont="1" applyFill="1" applyBorder="1" applyAlignment="1" quotePrefix="1">
      <alignment horizontal="center" vertical="center" wrapText="1"/>
    </xf>
    <xf numFmtId="164" fontId="4" fillId="37" borderId="10" xfId="42" applyNumberFormat="1" applyFont="1" applyFill="1" applyBorder="1" applyAlignment="1">
      <alignment horizontal="left" vertical="center" wrapText="1"/>
    </xf>
    <xf numFmtId="0" fontId="4" fillId="37" borderId="0" xfId="0" applyFont="1" applyFill="1" applyAlignment="1">
      <alignment/>
    </xf>
    <xf numFmtId="0" fontId="4" fillId="37" borderId="10" xfId="0" applyFont="1" applyFill="1" applyBorder="1" applyAlignment="1">
      <alignment vertical="center"/>
    </xf>
    <xf numFmtId="0" fontId="4" fillId="37" borderId="10" xfId="0" applyFont="1" applyFill="1" applyBorder="1" applyAlignment="1">
      <alignment wrapText="1"/>
    </xf>
    <xf numFmtId="0" fontId="3" fillId="37" borderId="12" xfId="0" applyFont="1" applyFill="1" applyBorder="1" applyAlignment="1">
      <alignment vertical="center" wrapText="1"/>
    </xf>
    <xf numFmtId="0" fontId="4" fillId="0" borderId="11" xfId="0" applyFont="1" applyFill="1" applyBorder="1" applyAlignment="1" quotePrefix="1">
      <alignment vertical="top" wrapText="1"/>
    </xf>
    <xf numFmtId="0" fontId="3" fillId="35" borderId="14" xfId="63" applyFont="1" applyFill="1" applyBorder="1" applyAlignment="1">
      <alignment vertical="top" wrapText="1"/>
      <protection/>
    </xf>
    <xf numFmtId="0" fontId="4" fillId="35" borderId="14" xfId="0" applyFont="1" applyFill="1" applyBorder="1" applyAlignment="1">
      <alignment vertical="top" wrapText="1"/>
    </xf>
    <xf numFmtId="0" fontId="4" fillId="0" borderId="14" xfId="0" applyFont="1" applyFill="1" applyBorder="1" applyAlignment="1" quotePrefix="1">
      <alignment vertical="center" wrapText="1"/>
    </xf>
    <xf numFmtId="0" fontId="3" fillId="37" borderId="11" xfId="0" applyFont="1" applyFill="1" applyBorder="1" applyAlignment="1">
      <alignment vertical="top" wrapText="1"/>
    </xf>
    <xf numFmtId="0" fontId="4" fillId="37" borderId="11" xfId="0" applyFont="1" applyFill="1" applyBorder="1" applyAlignment="1" quotePrefix="1">
      <alignment vertical="top" wrapText="1"/>
    </xf>
    <xf numFmtId="0" fontId="11" fillId="37" borderId="10" xfId="0" applyFont="1" applyFill="1" applyBorder="1" applyAlignment="1">
      <alignment vertical="top" wrapText="1"/>
    </xf>
    <xf numFmtId="164" fontId="11" fillId="37" borderId="10" xfId="42" applyNumberFormat="1" applyFont="1" applyFill="1" applyBorder="1" applyAlignment="1">
      <alignment vertical="top" wrapText="1"/>
    </xf>
    <xf numFmtId="0" fontId="9" fillId="37" borderId="10" xfId="0" applyFont="1" applyFill="1" applyBorder="1" applyAlignment="1">
      <alignment vertical="top" wrapText="1"/>
    </xf>
    <xf numFmtId="0" fontId="11" fillId="37" borderId="10" xfId="0" applyFont="1" applyFill="1" applyBorder="1" applyAlignment="1">
      <alignment vertical="top"/>
    </xf>
    <xf numFmtId="0" fontId="9" fillId="37" borderId="10" xfId="0" applyFont="1" applyFill="1" applyBorder="1" applyAlignment="1">
      <alignment horizontal="center" vertical="center"/>
    </xf>
    <xf numFmtId="0" fontId="9" fillId="37" borderId="10" xfId="0" applyFont="1" applyFill="1" applyBorder="1" applyAlignment="1">
      <alignment horizontal="left" vertical="center" wrapText="1"/>
    </xf>
    <xf numFmtId="0" fontId="11" fillId="37" borderId="10" xfId="0" applyFont="1" applyFill="1" applyBorder="1" applyAlignment="1">
      <alignment horizontal="left" vertical="top" wrapText="1"/>
    </xf>
    <xf numFmtId="0" fontId="4" fillId="37" borderId="10" xfId="0" applyFont="1" applyFill="1" applyBorder="1" applyAlignment="1">
      <alignment horizontal="center" vertical="top" wrapText="1"/>
    </xf>
    <xf numFmtId="0" fontId="9" fillId="37" borderId="10" xfId="0" applyFont="1" applyFill="1" applyBorder="1" applyAlignment="1">
      <alignment horizontal="left" vertical="top" wrapText="1"/>
    </xf>
    <xf numFmtId="0" fontId="66" fillId="33" borderId="10" xfId="0" applyFont="1" applyFill="1" applyBorder="1" applyAlignment="1" quotePrefix="1">
      <alignment vertical="center" wrapText="1"/>
    </xf>
    <xf numFmtId="0" fontId="4" fillId="33" borderId="10" xfId="58" applyFont="1" applyFill="1" applyBorder="1" applyAlignment="1">
      <alignment vertical="center" wrapText="1"/>
      <protection/>
    </xf>
    <xf numFmtId="14" fontId="4" fillId="34" borderId="10" xfId="0" applyNumberFormat="1" applyFont="1" applyFill="1" applyBorder="1" applyAlignment="1">
      <alignment horizontal="center" vertical="center" wrapText="1"/>
    </xf>
    <xf numFmtId="0" fontId="4" fillId="34" borderId="10" xfId="57" applyFont="1" applyFill="1" applyBorder="1" applyAlignment="1">
      <alignment horizontal="left" vertical="center" wrapText="1"/>
      <protection/>
    </xf>
    <xf numFmtId="0" fontId="3" fillId="34" borderId="10" xfId="57" applyFont="1" applyFill="1" applyBorder="1" applyAlignment="1" quotePrefix="1">
      <alignment horizontal="left" vertical="center" wrapText="1"/>
      <protection/>
    </xf>
    <xf numFmtId="0" fontId="4" fillId="34" borderId="10" xfId="57" applyFont="1" applyFill="1" applyBorder="1" applyAlignment="1" quotePrefix="1">
      <alignment horizontal="left" vertical="center" wrapText="1"/>
      <protection/>
    </xf>
    <xf numFmtId="0" fontId="3" fillId="34" borderId="10" xfId="57" applyFont="1" applyFill="1" applyBorder="1" applyAlignment="1">
      <alignment horizontal="left" vertical="center" wrapText="1"/>
      <protection/>
    </xf>
    <xf numFmtId="17" fontId="4" fillId="34" borderId="10" xfId="0" applyNumberFormat="1" applyFont="1" applyFill="1" applyBorder="1" applyAlignment="1">
      <alignment horizontal="center" vertical="center" wrapText="1"/>
    </xf>
    <xf numFmtId="17" fontId="4" fillId="34" borderId="10" xfId="0" applyNumberFormat="1" applyFont="1" applyFill="1" applyBorder="1" applyAlignment="1" quotePrefix="1">
      <alignment horizontal="center" vertical="center" wrapText="1"/>
    </xf>
    <xf numFmtId="9" fontId="4" fillId="34" borderId="10" xfId="0" applyNumberFormat="1" applyFont="1" applyFill="1" applyBorder="1" applyAlignment="1" quotePrefix="1">
      <alignment horizontal="center" vertical="center" wrapText="1"/>
    </xf>
    <xf numFmtId="17" fontId="4" fillId="34" borderId="10" xfId="0" applyNumberFormat="1" applyFont="1" applyFill="1" applyBorder="1" applyAlignment="1">
      <alignment horizontal="left" vertical="center" wrapText="1"/>
    </xf>
    <xf numFmtId="9" fontId="4" fillId="34" borderId="10" xfId="57" applyNumberFormat="1" applyFont="1" applyFill="1" applyBorder="1" applyAlignment="1">
      <alignment horizontal="left" vertical="center" wrapText="1"/>
      <protection/>
    </xf>
    <xf numFmtId="14" fontId="4" fillId="34" borderId="10" xfId="0" applyNumberFormat="1" applyFont="1" applyFill="1" applyBorder="1" applyAlignment="1">
      <alignment horizontal="left" vertical="center" wrapText="1"/>
    </xf>
    <xf numFmtId="0" fontId="4" fillId="34" borderId="10" xfId="57" applyFont="1" applyFill="1" applyBorder="1" applyAlignment="1">
      <alignment horizontal="center" vertical="center" wrapText="1"/>
      <protection/>
    </xf>
    <xf numFmtId="0" fontId="4" fillId="34" borderId="10" xfId="0" applyFont="1" applyFill="1" applyBorder="1" applyAlignment="1">
      <alignment wrapText="1"/>
    </xf>
    <xf numFmtId="0" fontId="4" fillId="34" borderId="10" xfId="0" applyFont="1" applyFill="1" applyBorder="1" applyAlignment="1" quotePrefix="1">
      <alignment horizontal="justify" vertical="center" wrapText="1"/>
    </xf>
    <xf numFmtId="0" fontId="4" fillId="34" borderId="10" xfId="0" applyFont="1" applyFill="1" applyBorder="1" applyAlignment="1">
      <alignment horizontal="justify" vertical="center" wrapText="1"/>
    </xf>
    <xf numFmtId="9" fontId="4" fillId="34" borderId="10" xfId="68" applyFont="1" applyFill="1" applyBorder="1" applyAlignment="1">
      <alignment horizontal="center" vertical="center" wrapText="1"/>
    </xf>
    <xf numFmtId="0" fontId="4" fillId="34" borderId="10" xfId="0" applyFont="1" applyFill="1" applyBorder="1" applyAlignment="1" quotePrefix="1">
      <alignment vertical="center" wrapText="1"/>
    </xf>
    <xf numFmtId="0" fontId="3" fillId="34" borderId="10" xfId="0" applyFont="1" applyFill="1" applyBorder="1" applyAlignment="1">
      <alignment horizontal="center" vertical="center"/>
    </xf>
    <xf numFmtId="0" fontId="4" fillId="34" borderId="10" xfId="0" applyFont="1" applyFill="1" applyBorder="1" applyAlignment="1" quotePrefix="1">
      <alignment wrapText="1"/>
    </xf>
    <xf numFmtId="9" fontId="4" fillId="34" borderId="10" xfId="68" applyFont="1" applyFill="1" applyBorder="1" applyAlignment="1">
      <alignment horizontal="center" vertical="center"/>
    </xf>
    <xf numFmtId="164" fontId="4" fillId="34" borderId="10" xfId="42" applyNumberFormat="1" applyFont="1" applyFill="1" applyBorder="1" applyAlignment="1">
      <alignment vertical="center" wrapText="1"/>
    </xf>
    <xf numFmtId="164" fontId="4" fillId="34" borderId="10" xfId="42" applyNumberFormat="1" applyFont="1" applyFill="1" applyBorder="1" applyAlignment="1" quotePrefix="1">
      <alignment vertical="center" wrapText="1"/>
    </xf>
    <xf numFmtId="9" fontId="4" fillId="34" borderId="10" xfId="0" applyNumberFormat="1" applyFont="1" applyFill="1" applyBorder="1" applyAlignment="1" quotePrefix="1">
      <alignment horizontal="justify" vertical="center" wrapText="1"/>
    </xf>
    <xf numFmtId="164" fontId="4" fillId="34" borderId="10" xfId="42" applyNumberFormat="1" applyFont="1" applyFill="1" applyBorder="1" applyAlignment="1">
      <alignment/>
    </xf>
    <xf numFmtId="0" fontId="3" fillId="34" borderId="11" xfId="63" applyFont="1" applyFill="1" applyBorder="1" applyAlignment="1">
      <alignment vertical="center" wrapText="1"/>
      <protection/>
    </xf>
    <xf numFmtId="0" fontId="4" fillId="34" borderId="11" xfId="0" applyFont="1" applyFill="1" applyBorder="1" applyAlignment="1">
      <alignment horizontal="center" vertical="top" wrapText="1"/>
    </xf>
    <xf numFmtId="0" fontId="4" fillId="34" borderId="10" xfId="0" applyFont="1" applyFill="1" applyBorder="1" applyAlignment="1" quotePrefix="1">
      <alignment horizontal="left" vertical="center" wrapText="1"/>
    </xf>
    <xf numFmtId="0" fontId="3" fillId="34" borderId="14" xfId="63" applyFont="1" applyFill="1" applyBorder="1" applyAlignment="1">
      <alignment vertical="center" wrapText="1"/>
      <protection/>
    </xf>
    <xf numFmtId="0" fontId="4" fillId="34" borderId="14" xfId="0" applyFont="1" applyFill="1" applyBorder="1" applyAlignment="1">
      <alignment horizontal="center" vertical="top" wrapText="1"/>
    </xf>
    <xf numFmtId="0" fontId="4" fillId="34" borderId="14" xfId="0" applyFont="1" applyFill="1" applyBorder="1" applyAlignment="1" quotePrefix="1">
      <alignment vertical="center" wrapText="1"/>
    </xf>
    <xf numFmtId="0" fontId="3" fillId="34"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0" fontId="13" fillId="34" borderId="10"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4" fillId="34" borderId="0" xfId="0" applyFont="1" applyFill="1" applyAlignment="1">
      <alignment horizontal="left" vertical="center" wrapText="1"/>
    </xf>
    <xf numFmtId="9" fontId="13" fillId="34" borderId="10" xfId="0" applyNumberFormat="1" applyFont="1" applyFill="1" applyBorder="1" applyAlignment="1">
      <alignment horizontal="left" vertical="center" wrapText="1"/>
    </xf>
    <xf numFmtId="0" fontId="13" fillId="34" borderId="10" xfId="0" applyFont="1" applyFill="1" applyBorder="1" applyAlignment="1" quotePrefix="1">
      <alignment horizontal="left" vertical="center" wrapText="1"/>
    </xf>
    <xf numFmtId="9" fontId="13" fillId="34" borderId="10" xfId="0" applyNumberFormat="1" applyFont="1" applyFill="1" applyBorder="1" applyAlignment="1" quotePrefix="1">
      <alignment horizontal="left" vertical="center" wrapText="1"/>
    </xf>
    <xf numFmtId="0" fontId="4" fillId="34" borderId="0" xfId="0" applyFont="1" applyFill="1" applyAlignment="1">
      <alignment horizontal="justify"/>
    </xf>
    <xf numFmtId="0" fontId="4" fillId="34" borderId="11" xfId="0" applyFont="1" applyFill="1" applyBorder="1" applyAlignment="1">
      <alignment horizontal="left" vertical="center" wrapText="1"/>
    </xf>
    <xf numFmtId="0" fontId="4" fillId="34" borderId="11" xfId="0" applyFont="1" applyFill="1" applyBorder="1" applyAlignment="1" quotePrefix="1">
      <alignment horizontal="center" vertical="center" wrapText="1"/>
    </xf>
    <xf numFmtId="0" fontId="4" fillId="34" borderId="11" xfId="0" applyFont="1" applyFill="1" applyBorder="1" applyAlignment="1" quotePrefix="1">
      <alignment horizontal="left" vertical="center" wrapText="1"/>
    </xf>
    <xf numFmtId="0" fontId="3" fillId="34" borderId="12" xfId="63" applyFont="1" applyFill="1" applyBorder="1" applyAlignment="1">
      <alignment vertical="center" wrapText="1"/>
      <protection/>
    </xf>
    <xf numFmtId="0" fontId="4" fillId="34" borderId="12" xfId="0" applyFont="1" applyFill="1" applyBorder="1" applyAlignment="1">
      <alignment horizontal="center" vertical="top" wrapText="1"/>
    </xf>
    <xf numFmtId="164" fontId="4" fillId="34" borderId="10" xfId="42" applyNumberFormat="1" applyFont="1" applyFill="1" applyBorder="1" applyAlignment="1">
      <alignment horizontal="left" vertical="center" wrapText="1"/>
    </xf>
    <xf numFmtId="171" fontId="4" fillId="34" borderId="10" xfId="0" applyNumberFormat="1" applyFont="1" applyFill="1" applyBorder="1" applyAlignment="1">
      <alignment horizontal="center" vertical="center" wrapText="1"/>
    </xf>
    <xf numFmtId="164" fontId="4" fillId="34" borderId="10" xfId="42" applyNumberFormat="1" applyFont="1" applyFill="1" applyBorder="1" applyAlignment="1" quotePrefix="1">
      <alignment horizontal="center" vertical="center" wrapText="1"/>
    </xf>
    <xf numFmtId="164" fontId="4" fillId="34" borderId="10" xfId="42" applyNumberFormat="1" applyFont="1" applyFill="1" applyBorder="1" applyAlignment="1" quotePrefix="1">
      <alignment horizontal="center"/>
    </xf>
    <xf numFmtId="43" fontId="4" fillId="34" borderId="10" xfId="42" applyNumberFormat="1" applyFont="1" applyFill="1" applyBorder="1" applyAlignment="1">
      <alignment vertical="center" wrapText="1"/>
    </xf>
    <xf numFmtId="164" fontId="4" fillId="34" borderId="10" xfId="42" applyNumberFormat="1" applyFont="1" applyFill="1" applyBorder="1" applyAlignment="1">
      <alignment horizontal="center" vertical="center" wrapText="1"/>
    </xf>
    <xf numFmtId="164" fontId="4" fillId="34" borderId="10" xfId="42" applyNumberFormat="1" applyFont="1" applyFill="1" applyBorder="1" applyAlignment="1">
      <alignment wrapText="1"/>
    </xf>
    <xf numFmtId="0" fontId="4" fillId="34" borderId="10" xfId="0" applyFont="1" applyFill="1" applyBorder="1" applyAlignment="1">
      <alignment horizontal="center" vertical="top" wrapText="1"/>
    </xf>
    <xf numFmtId="0" fontId="3" fillId="0" borderId="10" xfId="0" applyFont="1" applyBorder="1" applyAlignment="1">
      <alignment horizontal="center" vertical="center" wrapText="1"/>
    </xf>
    <xf numFmtId="164" fontId="4" fillId="34" borderId="0" xfId="42" applyNumberFormat="1" applyFont="1" applyFill="1" applyAlignment="1" quotePrefix="1">
      <alignment horizontal="center" vertical="center" wrapText="1"/>
    </xf>
    <xf numFmtId="0" fontId="4" fillId="34" borderId="10" xfId="45" applyNumberFormat="1" applyFont="1" applyFill="1" applyBorder="1" applyAlignment="1">
      <alignment horizontal="center" vertical="center" wrapText="1"/>
    </xf>
    <xf numFmtId="0" fontId="4" fillId="0" borderId="10" xfId="0" applyFont="1" applyFill="1" applyBorder="1" applyAlignment="1" quotePrefix="1">
      <alignment horizontal="left" vertical="top" wrapText="1"/>
    </xf>
    <xf numFmtId="0" fontId="4" fillId="0" borderId="10" xfId="0" applyFont="1" applyBorder="1" applyAlignment="1">
      <alignment vertical="center" wrapText="1"/>
    </xf>
    <xf numFmtId="9" fontId="4" fillId="35" borderId="10" xfId="0" applyNumberFormat="1" applyFont="1" applyFill="1" applyBorder="1" applyAlignment="1">
      <alignment horizontal="left" vertical="center" wrapText="1"/>
    </xf>
    <xf numFmtId="9" fontId="13" fillId="35" borderId="10" xfId="0" applyNumberFormat="1" applyFont="1" applyFill="1" applyBorder="1" applyAlignment="1" quotePrefix="1">
      <alignment vertical="center" wrapText="1"/>
    </xf>
    <xf numFmtId="0" fontId="13" fillId="35" borderId="10" xfId="0" applyFont="1" applyFill="1" applyBorder="1" applyAlignment="1">
      <alignment vertical="center" wrapText="1"/>
    </xf>
    <xf numFmtId="9" fontId="4" fillId="35" borderId="10" xfId="59" applyNumberFormat="1" applyFont="1" applyFill="1" applyBorder="1" applyAlignment="1" quotePrefix="1">
      <alignment vertical="center" wrapText="1"/>
      <protection/>
    </xf>
    <xf numFmtId="9" fontId="4" fillId="0" borderId="10" xfId="0" applyNumberFormat="1" applyFont="1" applyFill="1" applyBorder="1" applyAlignment="1">
      <alignment vertical="center"/>
    </xf>
    <xf numFmtId="0" fontId="4" fillId="35" borderId="10" xfId="59" applyFont="1" applyFill="1" applyBorder="1" applyAlignment="1" quotePrefix="1">
      <alignment vertical="center" wrapText="1"/>
      <protection/>
    </xf>
    <xf numFmtId="0" fontId="4" fillId="0" borderId="10" xfId="0" applyFont="1" applyBorder="1" applyAlignment="1" quotePrefix="1">
      <alignment horizontal="left" vertical="center" wrapText="1"/>
    </xf>
    <xf numFmtId="0" fontId="4" fillId="0" borderId="10" xfId="0" applyFont="1" applyBorder="1" applyAlignment="1" quotePrefix="1">
      <alignment vertical="center" wrapText="1"/>
    </xf>
    <xf numFmtId="9" fontId="4" fillId="35" borderId="10" xfId="59" applyNumberFormat="1" applyFont="1" applyFill="1" applyBorder="1" applyAlignment="1" quotePrefix="1">
      <alignment horizontal="left" vertical="center" wrapText="1"/>
      <protection/>
    </xf>
    <xf numFmtId="9" fontId="4" fillId="0" borderId="10" xfId="0" applyNumberFormat="1" applyFont="1" applyFill="1" applyBorder="1" applyAlignment="1" quotePrefix="1">
      <alignment vertical="center" wrapText="1"/>
    </xf>
    <xf numFmtId="9" fontId="4" fillId="0" borderId="10" xfId="0" applyNumberFormat="1" applyFont="1" applyFill="1" applyBorder="1" applyAlignment="1">
      <alignment vertical="center" wrapText="1"/>
    </xf>
    <xf numFmtId="0" fontId="13" fillId="0" borderId="10" xfId="0" applyFont="1" applyBorder="1" applyAlignment="1" quotePrefix="1">
      <alignment vertical="center" wrapText="1"/>
    </xf>
    <xf numFmtId="0" fontId="4" fillId="37" borderId="18" xfId="0" applyFont="1" applyFill="1" applyBorder="1" applyAlignment="1">
      <alignment horizontal="center" vertical="center" wrapText="1"/>
    </xf>
    <xf numFmtId="0" fontId="13" fillId="37" borderId="18" xfId="0" applyFont="1" applyFill="1" applyBorder="1" applyAlignment="1">
      <alignment vertical="center" wrapText="1"/>
    </xf>
    <xf numFmtId="0" fontId="4" fillId="37" borderId="18" xfId="0" applyFont="1" applyFill="1" applyBorder="1" applyAlignment="1" quotePrefix="1">
      <alignment horizontal="left" vertical="center" wrapText="1"/>
    </xf>
    <xf numFmtId="0" fontId="4" fillId="37" borderId="18" xfId="0" applyFont="1" applyFill="1" applyBorder="1" applyAlignment="1">
      <alignment horizontal="left" vertical="center" wrapText="1"/>
    </xf>
    <xf numFmtId="9" fontId="4" fillId="37" borderId="18" xfId="68" applyFont="1" applyFill="1" applyBorder="1" applyAlignment="1">
      <alignment horizontal="center" vertical="center" wrapText="1"/>
    </xf>
    <xf numFmtId="0" fontId="3" fillId="37" borderId="14" xfId="0" applyFont="1" applyFill="1" applyBorder="1" applyAlignment="1">
      <alignment vertical="top" wrapText="1"/>
    </xf>
    <xf numFmtId="0" fontId="4" fillId="37" borderId="21" xfId="0" applyFont="1" applyFill="1" applyBorder="1" applyAlignment="1">
      <alignment horizontal="center" vertical="center" wrapText="1"/>
    </xf>
    <xf numFmtId="0" fontId="4" fillId="37" borderId="21" xfId="0" applyFont="1" applyFill="1" applyBorder="1" applyAlignment="1">
      <alignment vertical="center" wrapText="1"/>
    </xf>
    <xf numFmtId="164" fontId="4" fillId="37" borderId="21" xfId="42" applyNumberFormat="1" applyFont="1" applyFill="1" applyBorder="1" applyAlignment="1" quotePrefix="1">
      <alignment horizontal="left" vertical="center" wrapText="1"/>
    </xf>
    <xf numFmtId="0" fontId="4" fillId="37" borderId="21" xfId="0" applyFont="1" applyFill="1" applyBorder="1" applyAlignment="1" quotePrefix="1">
      <alignment horizontal="left" vertical="center" wrapText="1"/>
    </xf>
    <xf numFmtId="9" fontId="4" fillId="37" borderId="21" xfId="68" applyFont="1" applyFill="1" applyBorder="1" applyAlignment="1">
      <alignment horizontal="center" vertical="center" wrapText="1"/>
    </xf>
    <xf numFmtId="0" fontId="4" fillId="37" borderId="21" xfId="0" applyFont="1" applyFill="1" applyBorder="1" applyAlignment="1" quotePrefix="1">
      <alignment vertical="center" wrapText="1"/>
    </xf>
    <xf numFmtId="0" fontId="13" fillId="37" borderId="21" xfId="0" applyFont="1" applyFill="1" applyBorder="1" applyAlignment="1">
      <alignment vertical="center" wrapText="1"/>
    </xf>
    <xf numFmtId="0" fontId="4" fillId="37" borderId="21" xfId="0" applyFont="1" applyFill="1" applyBorder="1" applyAlignment="1">
      <alignment horizontal="left" vertical="center" wrapText="1"/>
    </xf>
    <xf numFmtId="0" fontId="13" fillId="37" borderId="21" xfId="0" applyFont="1" applyFill="1" applyBorder="1" applyAlignment="1" quotePrefix="1">
      <alignment vertical="center" wrapText="1"/>
    </xf>
    <xf numFmtId="0" fontId="3" fillId="37" borderId="29" xfId="0" applyFont="1" applyFill="1" applyBorder="1" applyAlignment="1">
      <alignment vertical="center" wrapText="1"/>
    </xf>
    <xf numFmtId="0" fontId="3" fillId="37" borderId="29" xfId="63" applyFont="1" applyFill="1" applyBorder="1" applyAlignment="1">
      <alignment vertical="center" wrapText="1"/>
      <protection/>
    </xf>
    <xf numFmtId="0" fontId="4" fillId="37" borderId="29" xfId="0" applyFont="1" applyFill="1" applyBorder="1" applyAlignment="1">
      <alignment vertical="center" wrapText="1"/>
    </xf>
    <xf numFmtId="164" fontId="4" fillId="37" borderId="21" xfId="42" applyNumberFormat="1" applyFont="1" applyFill="1" applyBorder="1" applyAlignment="1" quotePrefix="1">
      <alignment vertical="center" wrapText="1"/>
    </xf>
    <xf numFmtId="0" fontId="4" fillId="37" borderId="28" xfId="0" applyFont="1" applyFill="1" applyBorder="1" applyAlignment="1">
      <alignment vertical="center" wrapText="1"/>
    </xf>
    <xf numFmtId="0" fontId="3" fillId="37" borderId="28" xfId="0" applyFont="1" applyFill="1" applyBorder="1" applyAlignment="1">
      <alignment vertical="center" wrapText="1"/>
    </xf>
    <xf numFmtId="0" fontId="4" fillId="37" borderId="28" xfId="0" applyFont="1" applyFill="1" applyBorder="1" applyAlignment="1">
      <alignment horizontal="center" vertical="center" wrapText="1"/>
    </xf>
    <xf numFmtId="0" fontId="4" fillId="37" borderId="28" xfId="0" applyFont="1" applyFill="1" applyBorder="1" applyAlignment="1" quotePrefix="1">
      <alignment vertical="center" wrapText="1"/>
    </xf>
    <xf numFmtId="164" fontId="4" fillId="37" borderId="28" xfId="42" applyNumberFormat="1" applyFont="1" applyFill="1" applyBorder="1" applyAlignment="1" quotePrefix="1">
      <alignment vertical="center" wrapText="1"/>
    </xf>
    <xf numFmtId="9" fontId="4" fillId="37" borderId="28" xfId="68" applyFont="1" applyFill="1" applyBorder="1" applyAlignment="1">
      <alignment horizontal="center" vertical="center" wrapText="1"/>
    </xf>
    <xf numFmtId="0" fontId="4" fillId="37" borderId="28" xfId="0" applyFont="1" applyFill="1" applyBorder="1" applyAlignment="1" quotePrefix="1">
      <alignment horizontal="left" vertical="center" wrapText="1"/>
    </xf>
    <xf numFmtId="0" fontId="4" fillId="0" borderId="10" xfId="57" applyFont="1" applyFill="1" applyBorder="1" applyAlignment="1">
      <alignment horizontal="left" vertical="center" wrapText="1"/>
      <protection/>
    </xf>
    <xf numFmtId="9" fontId="4" fillId="0" borderId="10" xfId="0" applyNumberFormat="1"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4" fillId="35" borderId="10" xfId="0" applyFont="1" applyFill="1" applyBorder="1" applyAlignment="1" quotePrefix="1">
      <alignment horizontal="center" vertical="center" wrapText="1"/>
    </xf>
    <xf numFmtId="0" fontId="4" fillId="34" borderId="11" xfId="0" applyFont="1" applyFill="1" applyBorder="1" applyAlignment="1" quotePrefix="1">
      <alignment horizontal="left" vertical="top" wrapText="1"/>
    </xf>
    <xf numFmtId="164" fontId="4" fillId="34" borderId="11" xfId="42" applyNumberFormat="1" applyFont="1" applyFill="1" applyBorder="1" applyAlignment="1">
      <alignment vertical="center" wrapText="1"/>
    </xf>
    <xf numFmtId="9" fontId="4" fillId="34" borderId="11" xfId="0" applyNumberFormat="1"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10" xfId="0" applyFont="1" applyFill="1" applyBorder="1" applyAlignment="1">
      <alignment horizontal="left" vertical="top" wrapText="1"/>
    </xf>
    <xf numFmtId="0" fontId="4" fillId="34" borderId="32" xfId="0" applyFont="1" applyFill="1" applyBorder="1" applyAlignment="1">
      <alignment horizontal="center" vertical="center" wrapText="1"/>
    </xf>
    <xf numFmtId="164" fontId="4" fillId="34" borderId="10" xfId="42" applyNumberFormat="1" applyFont="1" applyFill="1" applyBorder="1" applyAlignment="1">
      <alignment vertical="center"/>
    </xf>
    <xf numFmtId="0" fontId="4" fillId="34" borderId="10" xfId="0" applyFont="1" applyFill="1" applyBorder="1" applyAlignment="1">
      <alignmen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34" borderId="33" xfId="0" applyFont="1" applyFill="1" applyBorder="1" applyAlignment="1">
      <alignment horizontal="center" vertical="center"/>
    </xf>
    <xf numFmtId="0" fontId="7" fillId="34" borderId="34" xfId="0" applyFont="1" applyFill="1" applyBorder="1" applyAlignment="1">
      <alignment horizontal="center" vertical="center"/>
    </xf>
    <xf numFmtId="0" fontId="6" fillId="37" borderId="13" xfId="0" applyFont="1" applyFill="1" applyBorder="1" applyAlignment="1">
      <alignment horizontal="center"/>
    </xf>
    <xf numFmtId="0" fontId="6" fillId="37" borderId="33" xfId="0" applyFont="1" applyFill="1" applyBorder="1" applyAlignment="1">
      <alignment horizontal="center"/>
    </xf>
    <xf numFmtId="0" fontId="6" fillId="37" borderId="34" xfId="0" applyFont="1" applyFill="1" applyBorder="1" applyAlignment="1">
      <alignment horizontal="center"/>
    </xf>
    <xf numFmtId="0" fontId="7" fillId="0" borderId="10" xfId="0" applyFont="1" applyBorder="1" applyAlignment="1">
      <alignment horizontal="center"/>
    </xf>
    <xf numFmtId="0" fontId="0" fillId="0" borderId="11" xfId="0"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7" fillId="37" borderId="33" xfId="0" applyFont="1" applyFill="1" applyBorder="1" applyAlignment="1">
      <alignment horizontal="center" vertical="center" wrapText="1"/>
    </xf>
    <xf numFmtId="0" fontId="7" fillId="37" borderId="34" xfId="0" applyFont="1" applyFill="1" applyBorder="1" applyAlignment="1">
      <alignment horizontal="center" vertical="center" wrapText="1"/>
    </xf>
    <xf numFmtId="0" fontId="0" fillId="0" borderId="13"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7" fillId="0" borderId="10" xfId="0" applyFont="1" applyBorder="1" applyAlignment="1">
      <alignment horizontal="center" vertical="center"/>
    </xf>
    <xf numFmtId="0" fontId="7" fillId="0" borderId="33" xfId="62" applyFont="1" applyBorder="1" applyAlignment="1">
      <alignment horizontal="center" vertical="center"/>
      <protection/>
    </xf>
    <xf numFmtId="0" fontId="7" fillId="0" borderId="34" xfId="62" applyFont="1" applyBorder="1" applyAlignment="1">
      <alignment horizontal="center" vertical="center"/>
      <protection/>
    </xf>
    <xf numFmtId="0" fontId="6" fillId="0" borderId="13"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0" xfId="0" applyFont="1" applyAlignment="1">
      <alignment horizontal="center" wrapText="1"/>
    </xf>
    <xf numFmtId="0" fontId="19" fillId="34" borderId="11"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20" fillId="34" borderId="13" xfId="0" applyFont="1" applyFill="1" applyBorder="1" applyAlignment="1">
      <alignment horizontal="center" vertical="center"/>
    </xf>
    <xf numFmtId="0" fontId="20" fillId="34" borderId="33" xfId="0" applyFont="1" applyFill="1" applyBorder="1" applyAlignment="1">
      <alignment horizontal="center" vertical="center"/>
    </xf>
    <xf numFmtId="0" fontId="20" fillId="34" borderId="34" xfId="0" applyFont="1" applyFill="1" applyBorder="1" applyAlignment="1">
      <alignment horizontal="center" vertical="center"/>
    </xf>
    <xf numFmtId="164" fontId="11" fillId="37" borderId="10" xfId="42" applyNumberFormat="1" applyFont="1" applyFill="1" applyBorder="1" applyAlignment="1">
      <alignment horizontal="center" vertical="top" wrapText="1"/>
    </xf>
    <xf numFmtId="0" fontId="11" fillId="37" borderId="10" xfId="0" applyFont="1" applyFill="1" applyBorder="1" applyAlignment="1">
      <alignment horizontal="left" vertical="top" wrapText="1"/>
    </xf>
    <xf numFmtId="9" fontId="4" fillId="37" borderId="11" xfId="0"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9" fillId="37" borderId="11" xfId="0" applyFont="1" applyFill="1" applyBorder="1" applyAlignment="1">
      <alignment horizontal="left" vertical="top" wrapText="1"/>
    </xf>
    <xf numFmtId="0" fontId="9" fillId="37" borderId="14" xfId="0" applyFont="1" applyFill="1" applyBorder="1" applyAlignment="1">
      <alignment horizontal="left" vertical="top"/>
    </xf>
    <xf numFmtId="0" fontId="9" fillId="37" borderId="12" xfId="0" applyFont="1" applyFill="1" applyBorder="1" applyAlignment="1">
      <alignment horizontal="left" vertical="top"/>
    </xf>
    <xf numFmtId="0" fontId="4" fillId="35" borderId="10" xfId="0" applyFont="1" applyFill="1" applyBorder="1" applyAlignment="1">
      <alignment vertical="top" wrapText="1"/>
    </xf>
    <xf numFmtId="0" fontId="3" fillId="35" borderId="10" xfId="63" applyFont="1" applyFill="1" applyBorder="1" applyAlignment="1">
      <alignment vertical="top" wrapText="1"/>
      <protection/>
    </xf>
    <xf numFmtId="0" fontId="4" fillId="0" borderId="11" xfId="0" applyFont="1" applyFill="1" applyBorder="1" applyAlignment="1" quotePrefix="1">
      <alignment vertical="top" wrapText="1"/>
    </xf>
    <xf numFmtId="0" fontId="4" fillId="0" borderId="14" xfId="0" applyFont="1" applyFill="1" applyBorder="1" applyAlignment="1" quotePrefix="1">
      <alignment vertical="top" wrapText="1"/>
    </xf>
    <xf numFmtId="0" fontId="4" fillId="0" borderId="12" xfId="0" applyFont="1" applyFill="1" applyBorder="1" applyAlignment="1" quotePrefix="1">
      <alignment vertical="top" wrapText="1"/>
    </xf>
    <xf numFmtId="0" fontId="4" fillId="34" borderId="11" xfId="0" applyFont="1" applyFill="1" applyBorder="1" applyAlignment="1">
      <alignment horizontal="center" vertical="center" wrapText="1"/>
    </xf>
    <xf numFmtId="0" fontId="3" fillId="37" borderId="11" xfId="63" applyFont="1" applyFill="1" applyBorder="1" applyAlignment="1">
      <alignment horizontal="center" vertical="center" wrapText="1"/>
      <protection/>
    </xf>
    <xf numFmtId="0" fontId="3" fillId="37" borderId="14" xfId="63" applyFont="1" applyFill="1" applyBorder="1" applyAlignment="1">
      <alignment horizontal="center" vertical="center" wrapText="1"/>
      <protection/>
    </xf>
    <xf numFmtId="0" fontId="3" fillId="37" borderId="12" xfId="63" applyFont="1" applyFill="1" applyBorder="1" applyAlignment="1">
      <alignment horizontal="center" vertical="center" wrapText="1"/>
      <protection/>
    </xf>
    <xf numFmtId="0" fontId="4" fillId="37" borderId="11" xfId="0" applyFont="1" applyFill="1" applyBorder="1" applyAlignment="1">
      <alignment horizontal="center" vertical="top" wrapText="1"/>
    </xf>
    <xf numFmtId="0" fontId="4" fillId="37" borderId="14" xfId="0" applyFont="1" applyFill="1" applyBorder="1" applyAlignment="1">
      <alignment horizontal="center" vertical="top" wrapText="1"/>
    </xf>
    <xf numFmtId="0" fontId="4" fillId="37" borderId="12" xfId="0" applyFont="1" applyFill="1" applyBorder="1" applyAlignment="1">
      <alignment horizontal="center" vertical="top" wrapText="1"/>
    </xf>
    <xf numFmtId="0" fontId="11" fillId="37" borderId="11" xfId="0" applyFont="1" applyFill="1" applyBorder="1" applyAlignment="1">
      <alignment horizontal="left" vertical="top" wrapText="1"/>
    </xf>
    <xf numFmtId="0" fontId="11" fillId="37" borderId="14" xfId="0" applyFont="1" applyFill="1" applyBorder="1" applyAlignment="1">
      <alignment horizontal="left" vertical="top" wrapText="1"/>
    </xf>
    <xf numFmtId="0" fontId="11" fillId="37" borderId="12" xfId="0" applyFont="1" applyFill="1" applyBorder="1" applyAlignment="1">
      <alignment horizontal="left" vertical="top" wrapText="1"/>
    </xf>
    <xf numFmtId="0" fontId="3" fillId="34" borderId="10" xfId="0" applyFont="1" applyFill="1" applyBorder="1" applyAlignment="1">
      <alignment horizontal="center" vertical="center" wrapText="1"/>
    </xf>
    <xf numFmtId="9" fontId="4" fillId="34" borderId="10" xfId="0" applyNumberFormat="1" applyFont="1" applyFill="1" applyBorder="1" applyAlignment="1">
      <alignment horizontal="center" vertical="center" wrapText="1"/>
    </xf>
    <xf numFmtId="9" fontId="4" fillId="34"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0" fontId="3" fillId="34" borderId="11" xfId="63" applyFont="1" applyFill="1" applyBorder="1" applyAlignment="1">
      <alignment horizontal="center" vertical="top" wrapText="1"/>
      <protection/>
    </xf>
    <xf numFmtId="0" fontId="3" fillId="34" borderId="14" xfId="63" applyFont="1" applyFill="1" applyBorder="1" applyAlignment="1">
      <alignment horizontal="center" vertical="top" wrapText="1"/>
      <protection/>
    </xf>
    <xf numFmtId="0" fontId="3" fillId="34" borderId="12" xfId="63" applyFont="1" applyFill="1" applyBorder="1" applyAlignment="1">
      <alignment horizontal="center" vertical="top" wrapText="1"/>
      <protection/>
    </xf>
    <xf numFmtId="2" fontId="4" fillId="37" borderId="11" xfId="0" applyNumberFormat="1" applyFont="1" applyFill="1" applyBorder="1" applyAlignment="1">
      <alignment horizontal="left" vertical="top" wrapText="1"/>
    </xf>
    <xf numFmtId="2" fontId="4" fillId="37" borderId="14" xfId="0" applyNumberFormat="1" applyFont="1" applyFill="1" applyBorder="1" applyAlignment="1">
      <alignment horizontal="left" vertical="top" wrapText="1"/>
    </xf>
    <xf numFmtId="2" fontId="4" fillId="37" borderId="12" xfId="0" applyNumberFormat="1" applyFont="1" applyFill="1" applyBorder="1" applyAlignment="1">
      <alignment horizontal="left" vertical="top" wrapText="1"/>
    </xf>
    <xf numFmtId="0" fontId="4" fillId="34" borderId="10" xfId="0" applyFont="1" applyFill="1" applyBorder="1" applyAlignment="1" quotePrefix="1">
      <alignment horizontal="center" vertical="center" wrapText="1"/>
    </xf>
    <xf numFmtId="0" fontId="4" fillId="37" borderId="11"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2" xfId="0" applyFont="1" applyFill="1" applyBorder="1" applyAlignment="1">
      <alignment horizontal="center" vertical="center"/>
    </xf>
    <xf numFmtId="9" fontId="4" fillId="37" borderId="14" xfId="0" applyNumberFormat="1" applyFont="1" applyFill="1" applyBorder="1" applyAlignment="1">
      <alignment horizontal="center" vertical="center" wrapText="1"/>
    </xf>
    <xf numFmtId="9" fontId="4" fillId="37" borderId="12" xfId="0" applyNumberFormat="1" applyFont="1" applyFill="1" applyBorder="1" applyAlignment="1">
      <alignment horizontal="center" vertical="center" wrapText="1"/>
    </xf>
    <xf numFmtId="0" fontId="4" fillId="37" borderId="14" xfId="0" applyFont="1" applyFill="1" applyBorder="1" applyAlignment="1">
      <alignment vertical="top" wrapText="1"/>
    </xf>
    <xf numFmtId="0" fontId="13" fillId="37" borderId="11" xfId="0" applyFont="1" applyFill="1" applyBorder="1" applyAlignment="1">
      <alignment horizontal="left" vertical="top" wrapText="1"/>
    </xf>
    <xf numFmtId="0" fontId="13" fillId="37" borderId="14" xfId="0" applyFont="1" applyFill="1" applyBorder="1" applyAlignment="1">
      <alignment horizontal="left" vertical="top" wrapText="1"/>
    </xf>
    <xf numFmtId="0" fontId="13" fillId="37" borderId="12" xfId="0" applyFont="1" applyFill="1" applyBorder="1" applyAlignment="1">
      <alignment horizontal="left" vertical="top"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37" borderId="11" xfId="0" applyFont="1" applyFill="1" applyBorder="1" applyAlignment="1">
      <alignment vertical="top" wrapText="1"/>
    </xf>
    <xf numFmtId="0" fontId="13" fillId="37" borderId="11" xfId="0" applyFont="1" applyFill="1" applyBorder="1" applyAlignment="1">
      <alignment horizontal="center" vertical="top"/>
    </xf>
    <xf numFmtId="0" fontId="13" fillId="37" borderId="14" xfId="0" applyFont="1" applyFill="1" applyBorder="1" applyAlignment="1">
      <alignment horizontal="center" vertical="top"/>
    </xf>
    <xf numFmtId="0" fontId="13" fillId="37" borderId="12" xfId="0" applyFont="1" applyFill="1" applyBorder="1" applyAlignment="1">
      <alignment horizontal="center" vertical="top"/>
    </xf>
    <xf numFmtId="0" fontId="13" fillId="37" borderId="30" xfId="0" applyFont="1" applyFill="1" applyBorder="1" applyAlignment="1">
      <alignment horizontal="center" vertical="center" wrapText="1"/>
    </xf>
    <xf numFmtId="0" fontId="13" fillId="37" borderId="3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25" fillId="37" borderId="11" xfId="0" applyFont="1" applyFill="1" applyBorder="1" applyAlignment="1">
      <alignment horizontal="center" vertical="top" wrapText="1"/>
    </xf>
    <xf numFmtId="0" fontId="25" fillId="37" borderId="14" xfId="0" applyFont="1" applyFill="1" applyBorder="1" applyAlignment="1">
      <alignment horizontal="center" vertical="top" wrapText="1"/>
    </xf>
    <xf numFmtId="0" fontId="25" fillId="37" borderId="12" xfId="0" applyFont="1" applyFill="1" applyBorder="1" applyAlignment="1">
      <alignment horizontal="center" vertical="top" wrapText="1"/>
    </xf>
    <xf numFmtId="9" fontId="4" fillId="0" borderId="11"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vertical="top" wrapText="1"/>
    </xf>
    <xf numFmtId="0" fontId="3" fillId="0" borderId="14" xfId="0" applyFont="1" applyFill="1" applyBorder="1" applyAlignment="1">
      <alignment vertical="top" wrapText="1"/>
    </xf>
    <xf numFmtId="0" fontId="3" fillId="0" borderId="12" xfId="0" applyFont="1" applyFill="1" applyBorder="1" applyAlignment="1">
      <alignment vertical="top" wrapText="1"/>
    </xf>
    <xf numFmtId="0" fontId="4" fillId="0" borderId="11" xfId="0" applyFont="1" applyFill="1" applyBorder="1" applyAlignment="1">
      <alignment vertical="top" wrapText="1"/>
    </xf>
    <xf numFmtId="0" fontId="4" fillId="0" borderId="14" xfId="0" applyFont="1" applyFill="1" applyBorder="1" applyAlignment="1">
      <alignment vertical="top" wrapText="1"/>
    </xf>
    <xf numFmtId="0" fontId="4" fillId="0" borderId="12" xfId="0" applyFont="1" applyFill="1" applyBorder="1" applyAlignment="1">
      <alignment vertical="top" wrapText="1"/>
    </xf>
    <xf numFmtId="0" fontId="3" fillId="0" borderId="14" xfId="0" applyFont="1" applyFill="1" applyBorder="1" applyAlignment="1">
      <alignment horizontal="center" vertical="center" wrapText="1"/>
    </xf>
    <xf numFmtId="9" fontId="4" fillId="34" borderId="11" xfId="0" applyNumberFormat="1" applyFont="1" applyFill="1" applyBorder="1" applyAlignment="1">
      <alignment horizontal="center" vertical="center" wrapText="1"/>
    </xf>
    <xf numFmtId="9" fontId="4" fillId="34" borderId="12" xfId="0" applyNumberFormat="1"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32" xfId="0" applyFont="1" applyFill="1" applyBorder="1" applyAlignment="1">
      <alignment horizontal="center" vertical="center" wrapText="1"/>
    </xf>
    <xf numFmtId="9" fontId="4" fillId="34" borderId="11" xfId="0" applyNumberFormat="1" applyFont="1" applyFill="1" applyBorder="1" applyAlignment="1">
      <alignment horizontal="center" vertical="center"/>
    </xf>
    <xf numFmtId="0" fontId="3" fillId="35" borderId="11" xfId="0" applyFont="1" applyFill="1" applyBorder="1" applyAlignment="1">
      <alignment vertical="top" wrapText="1"/>
    </xf>
    <xf numFmtId="0" fontId="3" fillId="35" borderId="12" xfId="0" applyFont="1" applyFill="1" applyBorder="1" applyAlignment="1">
      <alignment vertical="top" wrapText="1"/>
    </xf>
    <xf numFmtId="0" fontId="4" fillId="34" borderId="10" xfId="0" applyFont="1" applyFill="1" applyBorder="1" applyAlignment="1">
      <alignment horizontal="center" vertical="center" wrapText="1"/>
    </xf>
    <xf numFmtId="0" fontId="3" fillId="35" borderId="14" xfId="0" applyFont="1" applyFill="1" applyBorder="1" applyAlignment="1">
      <alignment vertical="top" wrapText="1"/>
    </xf>
    <xf numFmtId="0" fontId="4" fillId="35" borderId="11"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12"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4" fillId="34" borderId="10" xfId="63" applyFont="1" applyFill="1" applyBorder="1" applyAlignment="1">
      <alignment horizontal="center" vertical="center" wrapText="1"/>
      <protection/>
    </xf>
    <xf numFmtId="0" fontId="3" fillId="33" borderId="11" xfId="63" applyFont="1" applyFill="1" applyBorder="1" applyAlignment="1">
      <alignment horizontal="center" vertical="center" wrapText="1"/>
      <protection/>
    </xf>
    <xf numFmtId="0" fontId="3" fillId="33" borderId="14" xfId="63" applyFont="1" applyFill="1" applyBorder="1" applyAlignment="1">
      <alignment horizontal="center" vertical="center" wrapText="1"/>
      <protection/>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Fill="1" applyBorder="1" applyAlignment="1" quotePrefix="1">
      <alignment horizontal="center" vertical="center" wrapText="1"/>
    </xf>
    <xf numFmtId="0" fontId="4" fillId="0" borderId="14" xfId="0" applyFont="1" applyFill="1" applyBorder="1" applyAlignment="1" quotePrefix="1">
      <alignment horizontal="center" vertical="center" wrapText="1"/>
    </xf>
    <xf numFmtId="0" fontId="4" fillId="0" borderId="12" xfId="0" applyFont="1" applyFill="1" applyBorder="1" applyAlignment="1" quotePrefix="1">
      <alignment horizontal="center" vertical="center" wrapText="1"/>
    </xf>
    <xf numFmtId="2" fontId="3" fillId="33" borderId="14" xfId="0" applyNumberFormat="1" applyFont="1" applyFill="1" applyBorder="1" applyAlignment="1" applyProtection="1">
      <alignment horizontal="center" vertical="center" wrapText="1"/>
      <protection locked="0"/>
    </xf>
    <xf numFmtId="2" fontId="3" fillId="33" borderId="12" xfId="0" applyNumberFormat="1" applyFont="1" applyFill="1" applyBorder="1" applyAlignment="1" applyProtection="1">
      <alignment horizontal="center" vertical="center" wrapText="1"/>
      <protection locked="0"/>
    </xf>
    <xf numFmtId="1" fontId="3" fillId="33" borderId="11" xfId="0" applyNumberFormat="1" applyFont="1" applyFill="1" applyBorder="1" applyAlignment="1" applyProtection="1">
      <alignment horizontal="center" vertical="center"/>
      <protection locked="0"/>
    </xf>
    <xf numFmtId="1" fontId="3" fillId="33" borderId="14" xfId="0" applyNumberFormat="1" applyFont="1" applyFill="1" applyBorder="1" applyAlignment="1" applyProtection="1">
      <alignment horizontal="center" vertical="center"/>
      <protection locked="0"/>
    </xf>
    <xf numFmtId="1" fontId="3" fillId="33" borderId="12" xfId="0" applyNumberFormat="1" applyFont="1" applyFill="1" applyBorder="1" applyAlignment="1" applyProtection="1">
      <alignment horizontal="center" vertical="center"/>
      <protection locked="0"/>
    </xf>
    <xf numFmtId="2" fontId="3" fillId="33" borderId="11" xfId="0" applyNumberFormat="1" applyFont="1" applyFill="1" applyBorder="1" applyAlignment="1" applyProtection="1">
      <alignment horizontal="center" vertical="center" wrapText="1"/>
      <protection locked="0"/>
    </xf>
    <xf numFmtId="1" fontId="3" fillId="33" borderId="11"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0" fontId="3" fillId="34" borderId="11" xfId="0" applyFont="1" applyFill="1" applyBorder="1" applyAlignment="1">
      <alignment horizontal="center" vertical="top"/>
    </xf>
    <xf numFmtId="0" fontId="3" fillId="34" borderId="12" xfId="0" applyFont="1" applyFill="1" applyBorder="1" applyAlignment="1">
      <alignment horizontal="center" vertical="top"/>
    </xf>
    <xf numFmtId="0" fontId="4" fillId="34" borderId="11" xfId="0" applyFont="1" applyFill="1" applyBorder="1" applyAlignment="1">
      <alignment horizontal="center" vertical="top"/>
    </xf>
    <xf numFmtId="0" fontId="4" fillId="34" borderId="12" xfId="0" applyFont="1" applyFill="1" applyBorder="1" applyAlignment="1">
      <alignment horizontal="center" vertical="top"/>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4" fillId="34" borderId="10" xfId="0" applyFont="1" applyFill="1" applyBorder="1" applyAlignment="1">
      <alignment horizontal="center" vertical="center"/>
    </xf>
    <xf numFmtId="0" fontId="3" fillId="34" borderId="10" xfId="0" applyFont="1" applyFill="1" applyBorder="1" applyAlignment="1">
      <alignment horizontal="center" vertical="top"/>
    </xf>
    <xf numFmtId="0" fontId="4" fillId="34" borderId="10" xfId="0" applyFont="1" applyFill="1" applyBorder="1" applyAlignment="1">
      <alignment horizontal="center" vertical="top"/>
    </xf>
    <xf numFmtId="0" fontId="3" fillId="0" borderId="10" xfId="0" applyFont="1" applyFill="1" applyBorder="1" applyAlignment="1">
      <alignment vertical="center" wrapText="1"/>
    </xf>
    <xf numFmtId="9" fontId="4" fillId="0" borderId="26" xfId="62" applyNumberFormat="1" applyFont="1" applyFill="1" applyBorder="1" applyAlignment="1">
      <alignment horizontal="center" vertical="center" wrapText="1"/>
      <protection/>
    </xf>
    <xf numFmtId="9" fontId="4" fillId="0" borderId="27" xfId="62" applyNumberFormat="1"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4" fillId="0" borderId="14" xfId="62" applyFont="1" applyFill="1" applyBorder="1" applyAlignment="1" quotePrefix="1">
      <alignment horizontal="center" vertical="center" wrapText="1"/>
      <protection/>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4" fillId="0" borderId="11" xfId="0" applyFont="1" applyFill="1" applyBorder="1" applyAlignment="1">
      <alignment horizontal="center" vertical="top" wrapText="1"/>
    </xf>
    <xf numFmtId="10" fontId="4" fillId="34" borderId="11" xfId="0" applyNumberFormat="1" applyFont="1" applyFill="1" applyBorder="1" applyAlignment="1">
      <alignment horizontal="center" vertical="center"/>
    </xf>
    <xf numFmtId="10" fontId="4" fillId="34" borderId="12" xfId="0" applyNumberFormat="1" applyFont="1" applyFill="1" applyBorder="1" applyAlignment="1">
      <alignment horizontal="center" vertical="center"/>
    </xf>
    <xf numFmtId="0" fontId="4"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63" applyFont="1" applyFill="1" applyBorder="1" applyAlignment="1">
      <alignment horizontal="center" vertical="top" wrapText="1"/>
      <protection/>
    </xf>
    <xf numFmtId="0" fontId="4" fillId="33"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1" fontId="3" fillId="33" borderId="11" xfId="0" applyNumberFormat="1" applyFont="1" applyFill="1" applyBorder="1" applyAlignment="1" applyProtection="1">
      <alignment horizontal="center" vertical="top" wrapText="1"/>
      <protection locked="0"/>
    </xf>
    <xf numFmtId="0" fontId="4" fillId="33" borderId="11" xfId="0" applyFont="1" applyFill="1" applyBorder="1" applyAlignment="1">
      <alignment horizontal="center" vertical="top" wrapText="1"/>
    </xf>
    <xf numFmtId="1" fontId="3" fillId="33" borderId="14" xfId="0" applyNumberFormat="1" applyFont="1" applyFill="1" applyBorder="1" applyAlignment="1" applyProtection="1">
      <alignment horizontal="center" vertical="top" wrapText="1"/>
      <protection locked="0"/>
    </xf>
    <xf numFmtId="0" fontId="4" fillId="0" borderId="14" xfId="0" applyFont="1" applyBorder="1" applyAlignment="1">
      <alignment vertical="top"/>
    </xf>
    <xf numFmtId="1" fontId="3" fillId="33" borderId="14" xfId="0" applyNumberFormat="1" applyFont="1" applyFill="1" applyBorder="1" applyAlignment="1" applyProtection="1">
      <alignment horizontal="center" vertical="top"/>
      <protection locked="0"/>
    </xf>
    <xf numFmtId="0" fontId="4" fillId="33" borderId="14"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0" borderId="10" xfId="0" applyFont="1" applyFill="1" applyBorder="1" applyAlignment="1" quotePrefix="1">
      <alignment horizontal="center" vertical="top" wrapText="1"/>
    </xf>
    <xf numFmtId="0" fontId="3" fillId="34" borderId="10" xfId="63" applyFont="1" applyFill="1" applyBorder="1" applyAlignment="1">
      <alignment horizontal="center" vertical="top" wrapText="1"/>
      <protection/>
    </xf>
    <xf numFmtId="0" fontId="4" fillId="34" borderId="10" xfId="0" applyFont="1" applyFill="1" applyBorder="1" applyAlignment="1">
      <alignment horizontal="center" vertical="top" wrapText="1"/>
    </xf>
    <xf numFmtId="0" fontId="3" fillId="34" borderId="10" xfId="64" applyFont="1" applyFill="1" applyBorder="1" applyAlignment="1">
      <alignment horizontal="center" vertical="top" wrapText="1"/>
      <protection/>
    </xf>
    <xf numFmtId="0" fontId="4" fillId="34" borderId="10" xfId="63" applyFont="1" applyFill="1" applyBorder="1" applyAlignment="1">
      <alignment horizontal="center" vertical="top" wrapText="1"/>
      <protection/>
    </xf>
    <xf numFmtId="0" fontId="4" fillId="34" borderId="10" xfId="0" applyFont="1" applyFill="1" applyBorder="1" applyAlignment="1" quotePrefix="1">
      <alignment horizontal="center" vertical="top" wrapText="1"/>
    </xf>
    <xf numFmtId="0" fontId="3" fillId="33" borderId="11" xfId="63" applyFont="1" applyFill="1" applyBorder="1" applyAlignment="1">
      <alignment horizontal="center" vertical="top" wrapText="1"/>
      <protection/>
    </xf>
    <xf numFmtId="0" fontId="3" fillId="33" borderId="14" xfId="63" applyFont="1" applyFill="1" applyBorder="1" applyAlignment="1">
      <alignment horizontal="center" vertical="top" wrapText="1"/>
      <protection/>
    </xf>
    <xf numFmtId="0" fontId="3" fillId="35" borderId="12" xfId="63" applyFont="1" applyFill="1" applyBorder="1" applyAlignment="1">
      <alignment horizontal="center" vertical="top" wrapText="1"/>
      <protection/>
    </xf>
    <xf numFmtId="0" fontId="3" fillId="33" borderId="11"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5" borderId="14"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7" borderId="11" xfId="0" applyFont="1" applyFill="1" applyBorder="1" applyAlignment="1">
      <alignment vertical="top" wrapText="1"/>
    </xf>
    <xf numFmtId="0" fontId="3" fillId="37" borderId="11" xfId="0" applyFont="1" applyFill="1" applyBorder="1" applyAlignment="1" quotePrefix="1">
      <alignment vertical="top" wrapText="1"/>
    </xf>
    <xf numFmtId="0" fontId="3" fillId="37" borderId="14" xfId="0" applyFont="1" applyFill="1" applyBorder="1" applyAlignment="1">
      <alignment vertical="top" wrapText="1"/>
    </xf>
    <xf numFmtId="0" fontId="18" fillId="37"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14" xfId="0" applyFont="1" applyFill="1" applyBorder="1" applyAlignment="1">
      <alignment horizontal="center" vertical="top" wrapText="1"/>
    </xf>
    <xf numFmtId="0" fontId="4" fillId="34" borderId="12" xfId="0" applyFont="1" applyFill="1" applyBorder="1" applyAlignment="1">
      <alignment horizontal="center" vertical="top" wrapText="1"/>
    </xf>
    <xf numFmtId="0" fontId="4" fillId="34" borderId="11" xfId="0" applyFont="1" applyFill="1" applyBorder="1" applyAlignment="1" quotePrefix="1">
      <alignment horizontal="center" vertical="top" wrapText="1"/>
    </xf>
    <xf numFmtId="0" fontId="4" fillId="34" borderId="14" xfId="0" applyFont="1" applyFill="1" applyBorder="1" applyAlignment="1" quotePrefix="1">
      <alignment horizontal="center" vertical="top" wrapText="1"/>
    </xf>
    <xf numFmtId="0" fontId="3" fillId="34" borderId="11" xfId="0" applyFont="1" applyFill="1" applyBorder="1" applyAlignment="1">
      <alignment horizontal="center" vertical="top" wrapText="1"/>
    </xf>
    <xf numFmtId="0" fontId="45" fillId="0" borderId="10" xfId="0" applyFont="1" applyFill="1" applyBorder="1" applyAlignment="1">
      <alignment horizontal="center" vertical="center" wrapText="1"/>
    </xf>
    <xf numFmtId="0" fontId="3" fillId="34" borderId="11" xfId="0" applyFont="1" applyFill="1" applyBorder="1" applyAlignment="1">
      <alignment horizontal="center" vertical="top" wrapText="1"/>
    </xf>
    <xf numFmtId="0" fontId="3" fillId="34" borderId="14" xfId="0" applyFont="1" applyFill="1" applyBorder="1" applyAlignment="1">
      <alignment horizontal="center" vertical="top" wrapText="1"/>
    </xf>
    <xf numFmtId="0" fontId="3" fillId="34" borderId="14" xfId="0" applyFont="1" applyFill="1" applyBorder="1" applyAlignment="1">
      <alignment horizontal="center" vertical="top" wrapText="1"/>
    </xf>
    <xf numFmtId="0" fontId="3" fillId="34" borderId="12" xfId="0" applyFont="1" applyFill="1" applyBorder="1" applyAlignment="1">
      <alignment horizontal="center" vertical="top" wrapText="1"/>
    </xf>
    <xf numFmtId="0" fontId="4" fillId="35" borderId="11" xfId="62" applyFont="1" applyFill="1" applyBorder="1" applyAlignment="1">
      <alignment horizontal="center" vertical="top" wrapText="1"/>
      <protection/>
    </xf>
    <xf numFmtId="0" fontId="3" fillId="35" borderId="14" xfId="65" applyFont="1" applyFill="1" applyBorder="1" applyAlignment="1">
      <alignment vertical="top" wrapText="1"/>
      <protection/>
    </xf>
    <xf numFmtId="0" fontId="4" fillId="35" borderId="14" xfId="62" applyFont="1" applyFill="1" applyBorder="1" applyAlignment="1">
      <alignment horizontal="center" vertical="top" wrapText="1"/>
      <protection/>
    </xf>
    <xf numFmtId="0" fontId="3" fillId="34" borderId="10" xfId="0" applyFont="1" applyFill="1" applyBorder="1" applyAlignment="1">
      <alignment horizontal="center" vertical="top" wrapText="1"/>
    </xf>
    <xf numFmtId="0" fontId="18" fillId="37" borderId="10" xfId="0" applyFont="1" applyFill="1" applyBorder="1" applyAlignment="1">
      <alignment horizontal="center" vertical="top" wrapText="1"/>
    </xf>
    <xf numFmtId="0" fontId="3" fillId="35" borderId="11" xfId="65" applyFont="1" applyFill="1" applyBorder="1" applyAlignment="1">
      <alignment horizontal="center" vertical="top" wrapText="1"/>
      <protection/>
    </xf>
    <xf numFmtId="0" fontId="4" fillId="35" borderId="11" xfId="62" applyFont="1" applyFill="1" applyBorder="1" applyAlignment="1">
      <alignment vertical="top" wrapText="1"/>
      <protection/>
    </xf>
    <xf numFmtId="0" fontId="18" fillId="37" borderId="11" xfId="0" applyFont="1" applyFill="1" applyBorder="1" applyAlignment="1">
      <alignment horizontal="left" vertical="top" wrapText="1"/>
    </xf>
    <xf numFmtId="0" fontId="18" fillId="37" borderId="14" xfId="0" applyFont="1" applyFill="1" applyBorder="1" applyAlignment="1">
      <alignment horizontal="left" vertical="top" wrapText="1"/>
    </xf>
    <xf numFmtId="0" fontId="18" fillId="37" borderId="12" xfId="0" applyFont="1" applyFill="1" applyBorder="1" applyAlignment="1">
      <alignment horizontal="left" vertical="top" wrapText="1"/>
    </xf>
    <xf numFmtId="0" fontId="3" fillId="34" borderId="10" xfId="0" applyFont="1" applyFill="1" applyBorder="1" applyAlignment="1">
      <alignment horizontal="center" vertical="top" wrapText="1"/>
    </xf>
    <xf numFmtId="0" fontId="65" fillId="37" borderId="10" xfId="0" applyFont="1" applyFill="1" applyBorder="1" applyAlignment="1">
      <alignment horizontal="left" vertical="top" wrapText="1"/>
    </xf>
    <xf numFmtId="0" fontId="0" fillId="34" borderId="13" xfId="0" applyFont="1" applyFill="1" applyBorder="1" applyAlignment="1" quotePrefix="1">
      <alignment vertical="center" wrapText="1"/>
    </xf>
    <xf numFmtId="0" fontId="0" fillId="35" borderId="11" xfId="0" applyFont="1" applyFill="1" applyBorder="1" applyAlignment="1">
      <alignment vertical="center" wrapText="1"/>
    </xf>
    <xf numFmtId="0" fontId="0" fillId="0" borderId="13" xfId="62" applyFont="1" applyBorder="1" applyAlignment="1">
      <alignment vertical="center" wrapText="1"/>
      <protection/>
    </xf>
    <xf numFmtId="0" fontId="0" fillId="34" borderId="21" xfId="0" applyFont="1" applyFill="1" applyBorder="1" applyAlignment="1">
      <alignment vertical="center"/>
    </xf>
    <xf numFmtId="0" fontId="0" fillId="37" borderId="13" xfId="0" applyFill="1" applyBorder="1" applyAlignment="1">
      <alignment horizontal="left" vertical="center" wrapText="1"/>
    </xf>
    <xf numFmtId="164" fontId="4" fillId="34" borderId="11" xfId="42" applyNumberFormat="1" applyFont="1" applyFill="1" applyBorder="1" applyAlignment="1">
      <alignment/>
    </xf>
    <xf numFmtId="0" fontId="4" fillId="34" borderId="11" xfId="0" applyFont="1" applyFill="1" applyBorder="1" applyAlignment="1">
      <alignment/>
    </xf>
    <xf numFmtId="0" fontId="65" fillId="34" borderId="10" xfId="0" applyFont="1" applyFill="1" applyBorder="1" applyAlignment="1">
      <alignment/>
    </xf>
    <xf numFmtId="0" fontId="63" fillId="34" borderId="10" xfId="0" applyFont="1" applyFill="1" applyBorder="1" applyAlignment="1">
      <alignment/>
    </xf>
    <xf numFmtId="164" fontId="63" fillId="34" borderId="10" xfId="42" applyNumberFormat="1" applyFont="1" applyFill="1" applyBorder="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3" xfId="57"/>
    <cellStyle name="Normal 19" xfId="58"/>
    <cellStyle name="Normal 2" xfId="59"/>
    <cellStyle name="Normal 25" xfId="60"/>
    <cellStyle name="Normal 3" xfId="61"/>
    <cellStyle name="Normal_Cam nam (W3- MAU MOI)" xfId="62"/>
    <cellStyle name="Normal_Sheet1" xfId="63"/>
    <cellStyle name="Normal_Sheet1_1" xfId="64"/>
    <cellStyle name="Normal_Sheet1_Cam nam (W3- MAU MOI)"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65"/>
  <sheetViews>
    <sheetView tabSelected="1" zoomScalePageLayoutView="0" workbookViewId="0" topLeftCell="A365">
      <selection activeCell="D636" sqref="D636"/>
    </sheetView>
  </sheetViews>
  <sheetFormatPr defaultColWidth="9.00390625" defaultRowHeight="15.75"/>
  <cols>
    <col min="1" max="1" width="5.125" style="12" customWidth="1"/>
    <col min="2" max="2" width="22.25390625" style="0" customWidth="1"/>
    <col min="3" max="3" width="23.75390625" style="0" customWidth="1"/>
    <col min="4" max="4" width="21.00390625" style="0" customWidth="1"/>
    <col min="5" max="5" width="23.625" style="0" customWidth="1"/>
    <col min="6" max="6" width="37.875" style="0" bestFit="1" customWidth="1"/>
  </cols>
  <sheetData>
    <row r="1" spans="1:6" ht="36" customHeight="1">
      <c r="A1" s="771" t="s">
        <v>1701</v>
      </c>
      <c r="B1" s="771"/>
      <c r="C1" s="771"/>
      <c r="D1" s="771"/>
      <c r="E1" s="771"/>
      <c r="F1" s="771"/>
    </row>
    <row r="2" ht="6.75" customHeight="1"/>
    <row r="3" spans="1:6" s="11" customFormat="1" ht="35.25" customHeight="1">
      <c r="A3" s="15" t="s">
        <v>0</v>
      </c>
      <c r="B3" s="15" t="s">
        <v>6</v>
      </c>
      <c r="C3" s="15" t="s">
        <v>7</v>
      </c>
      <c r="D3" s="15" t="s">
        <v>8</v>
      </c>
      <c r="E3" s="15" t="s">
        <v>9</v>
      </c>
      <c r="F3" s="15" t="s">
        <v>16</v>
      </c>
    </row>
    <row r="4" spans="1:6" s="21" customFormat="1" ht="17.25" customHeight="1">
      <c r="A4" s="14" t="s">
        <v>11</v>
      </c>
      <c r="B4" s="20" t="s">
        <v>82</v>
      </c>
      <c r="C4" s="20"/>
      <c r="D4" s="20"/>
      <c r="E4" s="20"/>
      <c r="F4" s="20"/>
    </row>
    <row r="5" spans="1:6" s="24" customFormat="1" ht="17.25" customHeight="1">
      <c r="A5" s="22">
        <v>1</v>
      </c>
      <c r="B5" s="23" t="s">
        <v>12</v>
      </c>
      <c r="F5" s="23"/>
    </row>
    <row r="6" spans="1:6" s="24" customFormat="1" ht="77.25">
      <c r="A6" s="31" t="s">
        <v>13</v>
      </c>
      <c r="B6" s="16" t="s">
        <v>83</v>
      </c>
      <c r="C6" s="16" t="s">
        <v>84</v>
      </c>
      <c r="D6" s="16" t="s">
        <v>85</v>
      </c>
      <c r="E6" s="16" t="s">
        <v>84</v>
      </c>
      <c r="F6" s="16" t="s">
        <v>99</v>
      </c>
    </row>
    <row r="7" spans="1:6" s="24" customFormat="1" ht="77.25">
      <c r="A7" s="31" t="s">
        <v>13</v>
      </c>
      <c r="B7" s="33" t="s">
        <v>22</v>
      </c>
      <c r="C7" s="50" t="s">
        <v>86</v>
      </c>
      <c r="D7" s="50" t="s">
        <v>1702</v>
      </c>
      <c r="E7" s="50" t="s">
        <v>86</v>
      </c>
      <c r="F7" s="32"/>
    </row>
    <row r="8" spans="1:6" s="24" customFormat="1" ht="46.5" customHeight="1">
      <c r="A8" s="31" t="s">
        <v>13</v>
      </c>
      <c r="B8" s="33" t="s">
        <v>23</v>
      </c>
      <c r="C8" s="50" t="s">
        <v>100</v>
      </c>
      <c r="D8" s="50" t="s">
        <v>1702</v>
      </c>
      <c r="E8" s="50" t="s">
        <v>101</v>
      </c>
      <c r="F8" s="16"/>
    </row>
    <row r="9" spans="1:6" s="24" customFormat="1" ht="48.75" customHeight="1">
      <c r="A9" s="31" t="s">
        <v>13</v>
      </c>
      <c r="B9" s="16" t="s">
        <v>24</v>
      </c>
      <c r="C9" s="50" t="s">
        <v>102</v>
      </c>
      <c r="D9" s="50" t="s">
        <v>1703</v>
      </c>
      <c r="E9" s="50" t="s">
        <v>103</v>
      </c>
      <c r="F9" s="16" t="s">
        <v>125</v>
      </c>
    </row>
    <row r="10" spans="1:6" s="24" customFormat="1" ht="42" customHeight="1">
      <c r="A10" s="25">
        <v>2</v>
      </c>
      <c r="B10" s="26" t="s">
        <v>33</v>
      </c>
      <c r="C10" s="749" t="s">
        <v>34</v>
      </c>
      <c r="D10" s="749"/>
      <c r="E10" s="750"/>
      <c r="F10" s="27"/>
    </row>
    <row r="11" spans="1:6" s="24" customFormat="1" ht="21" customHeight="1">
      <c r="A11" s="22">
        <v>3</v>
      </c>
      <c r="B11" s="23" t="s">
        <v>10</v>
      </c>
      <c r="C11" s="28"/>
      <c r="D11" s="28"/>
      <c r="E11" s="28"/>
      <c r="F11" s="23"/>
    </row>
    <row r="12" spans="1:6" s="39" customFormat="1" ht="33" customHeight="1">
      <c r="A12" s="36" t="s">
        <v>13</v>
      </c>
      <c r="B12" s="37" t="s">
        <v>14</v>
      </c>
      <c r="C12" s="38">
        <v>2670</v>
      </c>
      <c r="D12" s="38">
        <v>0</v>
      </c>
      <c r="E12" s="38" t="s">
        <v>88</v>
      </c>
      <c r="F12" s="16"/>
    </row>
    <row r="13" spans="1:6" ht="33" customHeight="1">
      <c r="A13" s="17" t="s">
        <v>19</v>
      </c>
      <c r="B13" s="13" t="s">
        <v>28</v>
      </c>
      <c r="C13" s="29">
        <v>1566</v>
      </c>
      <c r="D13" s="29">
        <v>0</v>
      </c>
      <c r="E13" s="29" t="s">
        <v>89</v>
      </c>
      <c r="F13" s="13"/>
    </row>
    <row r="14" spans="1:6" ht="33" customHeight="1">
      <c r="A14" s="17" t="s">
        <v>19</v>
      </c>
      <c r="B14" s="13" t="s">
        <v>29</v>
      </c>
      <c r="C14" s="29">
        <v>258</v>
      </c>
      <c r="D14" s="29">
        <v>0</v>
      </c>
      <c r="E14" s="29" t="s">
        <v>90</v>
      </c>
      <c r="F14" s="13"/>
    </row>
    <row r="15" spans="1:6" s="39" customFormat="1" ht="33" customHeight="1">
      <c r="A15" s="36" t="s">
        <v>13</v>
      </c>
      <c r="B15" s="37" t="s">
        <v>15</v>
      </c>
      <c r="C15" s="51">
        <f>C12/4343</f>
        <v>0.6147824084734055</v>
      </c>
      <c r="D15" s="51">
        <f>D12/4343</f>
        <v>0</v>
      </c>
      <c r="E15" s="51">
        <f>2670/4343</f>
        <v>0.6147824084734055</v>
      </c>
      <c r="F15" s="37"/>
    </row>
    <row r="16" spans="1:6" ht="33" customHeight="1">
      <c r="A16" s="17" t="s">
        <v>19</v>
      </c>
      <c r="B16" s="13" t="s">
        <v>28</v>
      </c>
      <c r="C16" s="30">
        <f>1520/3466</f>
        <v>0.4385458742065782</v>
      </c>
      <c r="D16" s="51">
        <f>D13/3466</f>
        <v>0</v>
      </c>
      <c r="E16" s="30">
        <f>C16+D16</f>
        <v>0.4385458742065782</v>
      </c>
      <c r="F16" s="13"/>
    </row>
    <row r="17" spans="1:6" ht="33" customHeight="1">
      <c r="A17" s="17" t="s">
        <v>19</v>
      </c>
      <c r="B17" s="13" t="s">
        <v>29</v>
      </c>
      <c r="C17" s="30">
        <f>258/812</f>
        <v>0.31773399014778325</v>
      </c>
      <c r="D17" s="51">
        <v>0</v>
      </c>
      <c r="E17" s="30">
        <f>C17+D17</f>
        <v>0.31773399014778325</v>
      </c>
      <c r="F17" s="13"/>
    </row>
    <row r="18" spans="1:6" s="24" customFormat="1" ht="35.25" customHeight="1">
      <c r="A18" s="22">
        <v>4</v>
      </c>
      <c r="B18" s="26" t="s">
        <v>17</v>
      </c>
      <c r="C18" s="28"/>
      <c r="D18" s="28"/>
      <c r="E18" s="28"/>
      <c r="F18" s="23"/>
    </row>
    <row r="19" spans="1:6" ht="54.75" customHeight="1">
      <c r="A19" s="18" t="s">
        <v>13</v>
      </c>
      <c r="B19" s="16" t="s">
        <v>30</v>
      </c>
      <c r="C19" s="29" t="s">
        <v>91</v>
      </c>
      <c r="D19" s="29" t="s">
        <v>92</v>
      </c>
      <c r="E19" s="29" t="s">
        <v>93</v>
      </c>
      <c r="F19" s="13"/>
    </row>
    <row r="20" spans="1:6" ht="30.75">
      <c r="A20" s="18" t="s">
        <v>13</v>
      </c>
      <c r="B20" s="33" t="s">
        <v>31</v>
      </c>
      <c r="C20" s="29" t="s">
        <v>104</v>
      </c>
      <c r="D20" s="29" t="s">
        <v>92</v>
      </c>
      <c r="E20" s="29" t="s">
        <v>94</v>
      </c>
      <c r="F20" s="13"/>
    </row>
    <row r="21" spans="1:6" ht="30.75">
      <c r="A21" s="18" t="s">
        <v>13</v>
      </c>
      <c r="B21" s="33" t="s">
        <v>35</v>
      </c>
      <c r="C21" s="29"/>
      <c r="D21" s="29"/>
      <c r="E21" s="29"/>
      <c r="F21" s="13"/>
    </row>
    <row r="22" spans="1:6" ht="75" customHeight="1">
      <c r="A22" s="18" t="s">
        <v>19</v>
      </c>
      <c r="B22" s="33" t="s">
        <v>26</v>
      </c>
      <c r="C22" s="30">
        <v>0.65</v>
      </c>
      <c r="D22" s="30">
        <v>0.05</v>
      </c>
      <c r="E22" s="30">
        <v>0.7</v>
      </c>
      <c r="F22" s="16"/>
    </row>
    <row r="23" spans="1:6" ht="61.5">
      <c r="A23" s="18" t="s">
        <v>19</v>
      </c>
      <c r="B23" s="33" t="s">
        <v>27</v>
      </c>
      <c r="C23" s="30">
        <v>0.25</v>
      </c>
      <c r="D23" s="30">
        <v>0.05</v>
      </c>
      <c r="E23" s="30">
        <v>0.3</v>
      </c>
      <c r="F23" s="16" t="s">
        <v>95</v>
      </c>
    </row>
    <row r="24" spans="1:6" s="24" customFormat="1" ht="15">
      <c r="A24" s="22">
        <v>5</v>
      </c>
      <c r="B24" s="23" t="s">
        <v>18</v>
      </c>
      <c r="C24" s="28"/>
      <c r="D24" s="28"/>
      <c r="E24" s="28"/>
      <c r="F24" s="23"/>
    </row>
    <row r="25" spans="1:6" ht="36.75" customHeight="1">
      <c r="A25" s="19" t="s">
        <v>13</v>
      </c>
      <c r="B25" s="16" t="s">
        <v>32</v>
      </c>
      <c r="C25" s="29">
        <v>0</v>
      </c>
      <c r="D25" s="29">
        <v>0</v>
      </c>
      <c r="E25" s="29">
        <v>0</v>
      </c>
      <c r="F25" s="16" t="s">
        <v>96</v>
      </c>
    </row>
    <row r="26" spans="1:6" ht="30.75">
      <c r="A26" s="19" t="s">
        <v>13</v>
      </c>
      <c r="B26" s="33" t="s">
        <v>20</v>
      </c>
      <c r="C26" s="29" t="s">
        <v>97</v>
      </c>
      <c r="D26" s="29">
        <v>5</v>
      </c>
      <c r="E26" s="29" t="s">
        <v>124</v>
      </c>
      <c r="F26" s="13"/>
    </row>
    <row r="27" spans="1:6" ht="63" customHeight="1">
      <c r="A27" s="19" t="s">
        <v>13</v>
      </c>
      <c r="B27" s="33" t="s">
        <v>35</v>
      </c>
      <c r="C27" s="13">
        <v>65</v>
      </c>
      <c r="D27" s="52">
        <v>0.05</v>
      </c>
      <c r="E27" s="52">
        <v>0.7</v>
      </c>
      <c r="F27" s="16" t="s">
        <v>98</v>
      </c>
    </row>
    <row r="28" spans="1:6" s="24" customFormat="1" ht="15">
      <c r="A28" s="22">
        <v>6</v>
      </c>
      <c r="B28" s="23" t="s">
        <v>21</v>
      </c>
      <c r="C28" s="23"/>
      <c r="D28" s="23"/>
      <c r="E28" s="23"/>
      <c r="F28" s="23"/>
    </row>
    <row r="29" spans="1:6" ht="15">
      <c r="A29" s="60" t="s">
        <v>136</v>
      </c>
      <c r="B29" s="61" t="s">
        <v>126</v>
      </c>
      <c r="C29" s="61"/>
      <c r="D29" s="61"/>
      <c r="E29" s="61"/>
      <c r="F29" s="61"/>
    </row>
    <row r="30" spans="1:6" ht="15">
      <c r="A30" s="62">
        <v>1</v>
      </c>
      <c r="B30" s="63" t="s">
        <v>12</v>
      </c>
      <c r="C30" s="64"/>
      <c r="D30" s="64"/>
      <c r="E30" s="64"/>
      <c r="F30" s="63"/>
    </row>
    <row r="31" spans="1:6" ht="77.25">
      <c r="A31" s="65" t="s">
        <v>13</v>
      </c>
      <c r="B31" s="66" t="s">
        <v>127</v>
      </c>
      <c r="C31" s="67" t="s">
        <v>128</v>
      </c>
      <c r="D31" s="67">
        <v>0</v>
      </c>
      <c r="E31" s="67" t="s">
        <v>128</v>
      </c>
      <c r="F31" s="66"/>
    </row>
    <row r="32" spans="1:6" ht="123.75">
      <c r="A32" s="65" t="s">
        <v>13</v>
      </c>
      <c r="B32" s="67" t="s">
        <v>22</v>
      </c>
      <c r="C32" s="955" t="s">
        <v>1706</v>
      </c>
      <c r="D32" s="955" t="s">
        <v>1013</v>
      </c>
      <c r="E32" s="955" t="s">
        <v>1704</v>
      </c>
      <c r="F32" s="66"/>
    </row>
    <row r="33" spans="1:6" ht="61.5">
      <c r="A33" s="65" t="s">
        <v>13</v>
      </c>
      <c r="B33" s="67" t="s">
        <v>23</v>
      </c>
      <c r="C33" s="955" t="s">
        <v>1705</v>
      </c>
      <c r="D33" s="955" t="s">
        <v>1013</v>
      </c>
      <c r="E33" s="955" t="s">
        <v>1705</v>
      </c>
      <c r="F33" s="66"/>
    </row>
    <row r="34" spans="1:6" ht="46.5">
      <c r="A34" s="65" t="s">
        <v>13</v>
      </c>
      <c r="B34" s="67" t="s">
        <v>24</v>
      </c>
      <c r="C34" s="68" t="s">
        <v>129</v>
      </c>
      <c r="D34" s="955" t="s">
        <v>1013</v>
      </c>
      <c r="E34" s="68" t="s">
        <v>129</v>
      </c>
      <c r="F34" s="66"/>
    </row>
    <row r="35" spans="1:6" ht="45">
      <c r="A35" s="69">
        <v>2</v>
      </c>
      <c r="B35" s="70" t="s">
        <v>33</v>
      </c>
      <c r="C35" s="751" t="s">
        <v>34</v>
      </c>
      <c r="D35" s="751"/>
      <c r="E35" s="752"/>
      <c r="F35" s="71"/>
    </row>
    <row r="36" spans="1:6" ht="15">
      <c r="A36" s="62">
        <v>3</v>
      </c>
      <c r="B36" s="63" t="s">
        <v>10</v>
      </c>
      <c r="C36" s="72"/>
      <c r="D36" s="72"/>
      <c r="E36" s="72"/>
      <c r="F36" s="63"/>
    </row>
    <row r="37" spans="1:6" ht="15">
      <c r="A37" s="73" t="s">
        <v>13</v>
      </c>
      <c r="B37" s="74" t="s">
        <v>14</v>
      </c>
      <c r="C37" s="75"/>
      <c r="D37" s="75"/>
      <c r="E37" s="75"/>
      <c r="F37" s="74"/>
    </row>
    <row r="38" spans="1:6" ht="15">
      <c r="A38" s="76" t="s">
        <v>19</v>
      </c>
      <c r="B38" s="77" t="s">
        <v>28</v>
      </c>
      <c r="C38" s="78">
        <v>2098.181</v>
      </c>
      <c r="D38" s="78">
        <v>114.3</v>
      </c>
      <c r="E38" s="78">
        <f>C38+D38</f>
        <v>2212.481</v>
      </c>
      <c r="F38" s="77"/>
    </row>
    <row r="39" spans="1:6" ht="15">
      <c r="A39" s="76" t="s">
        <v>19</v>
      </c>
      <c r="B39" s="77" t="s">
        <v>29</v>
      </c>
      <c r="C39" s="78">
        <v>57</v>
      </c>
      <c r="D39" s="78"/>
      <c r="E39" s="78">
        <v>57</v>
      </c>
      <c r="F39" s="77"/>
    </row>
    <row r="40" spans="1:6" ht="15">
      <c r="A40" s="73" t="s">
        <v>13</v>
      </c>
      <c r="B40" s="74" t="s">
        <v>15</v>
      </c>
      <c r="C40" s="79">
        <v>0.51</v>
      </c>
      <c r="D40" s="75"/>
      <c r="E40" s="79">
        <v>0.54</v>
      </c>
      <c r="F40" s="74"/>
    </row>
    <row r="41" spans="1:6" ht="15">
      <c r="A41" s="76" t="s">
        <v>19</v>
      </c>
      <c r="B41" s="77" t="s">
        <v>28</v>
      </c>
      <c r="C41" s="80">
        <v>0.62</v>
      </c>
      <c r="D41" s="77"/>
      <c r="E41" s="80">
        <v>0.66</v>
      </c>
      <c r="F41" s="77"/>
    </row>
    <row r="42" spans="1:6" ht="15">
      <c r="A42" s="76" t="s">
        <v>19</v>
      </c>
      <c r="B42" s="77" t="s">
        <v>29</v>
      </c>
      <c r="C42" s="80">
        <v>0.07</v>
      </c>
      <c r="D42" s="78"/>
      <c r="E42" s="80">
        <v>0.07</v>
      </c>
      <c r="F42" s="77"/>
    </row>
    <row r="43" spans="1:6" ht="30">
      <c r="A43" s="62">
        <v>4</v>
      </c>
      <c r="B43" s="70" t="s">
        <v>17</v>
      </c>
      <c r="C43" s="72"/>
      <c r="D43" s="72"/>
      <c r="E43" s="72"/>
      <c r="F43" s="63"/>
    </row>
    <row r="44" spans="1:6" ht="30.75">
      <c r="A44" s="81" t="s">
        <v>13</v>
      </c>
      <c r="B44" s="82" t="s">
        <v>30</v>
      </c>
      <c r="C44" s="83" t="s">
        <v>130</v>
      </c>
      <c r="D44" s="83"/>
      <c r="E44" s="83" t="s">
        <v>131</v>
      </c>
      <c r="F44" s="77"/>
    </row>
    <row r="45" spans="1:6" ht="15">
      <c r="A45" s="81" t="s">
        <v>13</v>
      </c>
      <c r="B45" s="77" t="s">
        <v>31</v>
      </c>
      <c r="C45" s="83" t="s">
        <v>132</v>
      </c>
      <c r="D45" s="83"/>
      <c r="E45" s="83" t="s">
        <v>133</v>
      </c>
      <c r="F45" s="77"/>
    </row>
    <row r="46" spans="1:6" ht="15">
      <c r="A46" s="81" t="s">
        <v>13</v>
      </c>
      <c r="B46" s="77" t="s">
        <v>35</v>
      </c>
      <c r="C46" s="83"/>
      <c r="D46" s="83"/>
      <c r="E46" s="83"/>
      <c r="F46" s="77"/>
    </row>
    <row r="47" spans="1:6" ht="15">
      <c r="A47" s="81" t="s">
        <v>19</v>
      </c>
      <c r="B47" s="77" t="s">
        <v>26</v>
      </c>
      <c r="C47" s="84">
        <v>0.7</v>
      </c>
      <c r="D47" s="84"/>
      <c r="E47" s="84">
        <v>0.7</v>
      </c>
      <c r="F47" s="77"/>
    </row>
    <row r="48" spans="1:6" ht="15">
      <c r="A48" s="81" t="s">
        <v>19</v>
      </c>
      <c r="B48" s="77" t="s">
        <v>27</v>
      </c>
      <c r="C48" s="84">
        <v>0.2</v>
      </c>
      <c r="D48" s="84"/>
      <c r="E48" s="84">
        <v>0.2</v>
      </c>
      <c r="F48" s="77"/>
    </row>
    <row r="49" spans="1:6" ht="15">
      <c r="A49" s="62">
        <v>5</v>
      </c>
      <c r="B49" s="63" t="s">
        <v>18</v>
      </c>
      <c r="C49" s="72"/>
      <c r="D49" s="72"/>
      <c r="E49" s="72"/>
      <c r="F49" s="63"/>
    </row>
    <row r="50" spans="1:6" ht="30.75">
      <c r="A50" s="85" t="s">
        <v>13</v>
      </c>
      <c r="B50" s="82" t="s">
        <v>32</v>
      </c>
      <c r="C50" s="83" t="s">
        <v>134</v>
      </c>
      <c r="D50" s="83"/>
      <c r="E50" s="83" t="s">
        <v>134</v>
      </c>
      <c r="F50" s="77"/>
    </row>
    <row r="51" spans="1:6" ht="15">
      <c r="A51" s="85" t="s">
        <v>13</v>
      </c>
      <c r="B51" s="77" t="s">
        <v>20</v>
      </c>
      <c r="C51" s="83" t="s">
        <v>134</v>
      </c>
      <c r="D51" s="86"/>
      <c r="E51" s="83" t="s">
        <v>134</v>
      </c>
      <c r="F51" s="77"/>
    </row>
    <row r="52" spans="1:6" ht="30.75">
      <c r="A52" s="85" t="s">
        <v>13</v>
      </c>
      <c r="B52" s="77" t="s">
        <v>35</v>
      </c>
      <c r="C52" s="87" t="s">
        <v>135</v>
      </c>
      <c r="D52" s="86"/>
      <c r="E52" s="87" t="s">
        <v>135</v>
      </c>
      <c r="F52" s="77"/>
    </row>
    <row r="53" spans="1:6" ht="15">
      <c r="A53" s="15" t="s">
        <v>234</v>
      </c>
      <c r="B53" s="26" t="s">
        <v>217</v>
      </c>
      <c r="C53" s="20"/>
      <c r="D53" s="20"/>
      <c r="E53" s="20"/>
      <c r="F53" s="20"/>
    </row>
    <row r="54" spans="1:6" ht="15">
      <c r="A54" s="25">
        <v>1</v>
      </c>
      <c r="B54" s="27" t="s">
        <v>12</v>
      </c>
      <c r="C54" s="23"/>
      <c r="D54" s="23"/>
      <c r="E54" s="23"/>
      <c r="F54" s="23"/>
    </row>
    <row r="55" spans="1:6" ht="108">
      <c r="A55" s="100" t="s">
        <v>13</v>
      </c>
      <c r="B55" s="101" t="s">
        <v>127</v>
      </c>
      <c r="C55" s="102" t="s">
        <v>218</v>
      </c>
      <c r="D55" s="103" t="s">
        <v>219</v>
      </c>
      <c r="E55" s="102" t="s">
        <v>218</v>
      </c>
      <c r="F55" s="101"/>
    </row>
    <row r="56" spans="1:6" ht="186">
      <c r="A56" s="100" t="s">
        <v>13</v>
      </c>
      <c r="B56" s="103" t="s">
        <v>22</v>
      </c>
      <c r="C56" s="102" t="s">
        <v>220</v>
      </c>
      <c r="D56" s="956" t="s">
        <v>1707</v>
      </c>
      <c r="E56" s="102" t="s">
        <v>220</v>
      </c>
      <c r="F56" s="101"/>
    </row>
    <row r="57" spans="1:6" ht="46.5">
      <c r="A57" s="100" t="s">
        <v>13</v>
      </c>
      <c r="B57" s="103" t="s">
        <v>23</v>
      </c>
      <c r="C57" s="104" t="s">
        <v>222</v>
      </c>
      <c r="D57" s="102" t="s">
        <v>221</v>
      </c>
      <c r="E57" s="104" t="s">
        <v>222</v>
      </c>
      <c r="F57" s="101"/>
    </row>
    <row r="58" spans="1:6" ht="46.5">
      <c r="A58" s="100" t="s">
        <v>13</v>
      </c>
      <c r="B58" s="103" t="s">
        <v>24</v>
      </c>
      <c r="C58" s="102" t="s">
        <v>221</v>
      </c>
      <c r="D58" s="102" t="s">
        <v>221</v>
      </c>
      <c r="E58" s="102" t="s">
        <v>221</v>
      </c>
      <c r="F58" s="101"/>
    </row>
    <row r="59" spans="1:6" ht="45">
      <c r="A59" s="25">
        <v>2</v>
      </c>
      <c r="B59" s="26" t="s">
        <v>33</v>
      </c>
      <c r="C59" s="749" t="s">
        <v>34</v>
      </c>
      <c r="D59" s="749"/>
      <c r="E59" s="750"/>
      <c r="F59" s="27"/>
    </row>
    <row r="60" spans="1:6" ht="15">
      <c r="A60" s="25">
        <v>3</v>
      </c>
      <c r="B60" s="27" t="s">
        <v>10</v>
      </c>
      <c r="C60" s="28"/>
      <c r="D60" s="28"/>
      <c r="E60" s="28"/>
      <c r="F60" s="23"/>
    </row>
    <row r="61" spans="1:6" ht="15">
      <c r="A61" s="36" t="s">
        <v>13</v>
      </c>
      <c r="B61" s="37" t="s">
        <v>14</v>
      </c>
      <c r="C61" s="38">
        <f>C62+C63</f>
        <v>759</v>
      </c>
      <c r="D61" s="38"/>
      <c r="E61" s="28">
        <f aca="true" t="shared" si="0" ref="E61:E66">C61+D61</f>
        <v>759</v>
      </c>
      <c r="F61" s="37"/>
    </row>
    <row r="62" spans="1:6" ht="15">
      <c r="A62" s="105" t="s">
        <v>19</v>
      </c>
      <c r="B62" s="106" t="s">
        <v>223</v>
      </c>
      <c r="C62" s="107">
        <v>405</v>
      </c>
      <c r="D62" s="107"/>
      <c r="E62" s="57">
        <f t="shared" si="0"/>
        <v>405</v>
      </c>
      <c r="F62" s="106"/>
    </row>
    <row r="63" spans="1:6" ht="15">
      <c r="A63" s="105" t="s">
        <v>19</v>
      </c>
      <c r="B63" s="106" t="s">
        <v>224</v>
      </c>
      <c r="C63" s="107">
        <v>354</v>
      </c>
      <c r="D63" s="107"/>
      <c r="E63" s="57">
        <f t="shared" si="0"/>
        <v>354</v>
      </c>
      <c r="F63" s="106"/>
    </row>
    <row r="64" spans="1:6" ht="15">
      <c r="A64" s="36" t="s">
        <v>13</v>
      </c>
      <c r="B64" s="37" t="s">
        <v>15</v>
      </c>
      <c r="C64" s="38">
        <v>64</v>
      </c>
      <c r="D64" s="38"/>
      <c r="E64" s="28">
        <f t="shared" si="0"/>
        <v>64</v>
      </c>
      <c r="F64" s="37"/>
    </row>
    <row r="65" spans="1:6" ht="15">
      <c r="A65" s="105" t="s">
        <v>19</v>
      </c>
      <c r="B65" s="106" t="s">
        <v>28</v>
      </c>
      <c r="C65" s="107">
        <v>100</v>
      </c>
      <c r="D65" s="107"/>
      <c r="E65" s="57">
        <f t="shared" si="0"/>
        <v>100</v>
      </c>
      <c r="F65" s="106"/>
    </row>
    <row r="66" spans="1:6" ht="15">
      <c r="A66" s="105" t="s">
        <v>19</v>
      </c>
      <c r="B66" s="106" t="s">
        <v>29</v>
      </c>
      <c r="C66" s="107">
        <v>45</v>
      </c>
      <c r="D66" s="107"/>
      <c r="E66" s="57">
        <f t="shared" si="0"/>
        <v>45</v>
      </c>
      <c r="F66" s="106"/>
    </row>
    <row r="67" spans="1:6" ht="30">
      <c r="A67" s="25">
        <v>4</v>
      </c>
      <c r="B67" s="26" t="s">
        <v>17</v>
      </c>
      <c r="C67" s="28"/>
      <c r="D67" s="28"/>
      <c r="E67" s="57"/>
      <c r="F67" s="23"/>
    </row>
    <row r="68" spans="1:6" ht="30.75">
      <c r="A68" s="108" t="s">
        <v>13</v>
      </c>
      <c r="B68" s="103" t="s">
        <v>30</v>
      </c>
      <c r="C68" s="57" t="s">
        <v>225</v>
      </c>
      <c r="D68" s="57"/>
      <c r="E68" s="57" t="s">
        <v>225</v>
      </c>
      <c r="F68" s="106"/>
    </row>
    <row r="69" spans="1:6" ht="15">
      <c r="A69" s="108" t="s">
        <v>13</v>
      </c>
      <c r="B69" s="101" t="s">
        <v>31</v>
      </c>
      <c r="C69" s="57" t="s">
        <v>226</v>
      </c>
      <c r="D69" s="57"/>
      <c r="E69" s="57" t="s">
        <v>226</v>
      </c>
      <c r="F69" s="106"/>
    </row>
    <row r="70" spans="1:6" ht="15">
      <c r="A70" s="108" t="s">
        <v>13</v>
      </c>
      <c r="B70" s="101" t="s">
        <v>227</v>
      </c>
      <c r="C70" s="109"/>
      <c r="D70" s="109"/>
      <c r="E70" s="109"/>
      <c r="F70" s="106"/>
    </row>
    <row r="71" spans="1:6" ht="15">
      <c r="A71" s="108" t="s">
        <v>19</v>
      </c>
      <c r="B71" s="101" t="s">
        <v>228</v>
      </c>
      <c r="C71" s="110"/>
      <c r="D71" s="110"/>
      <c r="E71" s="110"/>
      <c r="F71" s="106"/>
    </row>
    <row r="72" spans="1:6" ht="15">
      <c r="A72" s="108"/>
      <c r="B72" s="101" t="s">
        <v>229</v>
      </c>
      <c r="C72" s="58">
        <v>0.5</v>
      </c>
      <c r="D72" s="110"/>
      <c r="E72" s="58">
        <v>0.5</v>
      </c>
      <c r="F72" s="106"/>
    </row>
    <row r="73" spans="1:6" ht="15">
      <c r="A73" s="108"/>
      <c r="B73" s="101" t="s">
        <v>230</v>
      </c>
      <c r="C73" s="58">
        <v>0.5</v>
      </c>
      <c r="D73" s="58">
        <v>0</v>
      </c>
      <c r="E73" s="58">
        <v>0.5</v>
      </c>
      <c r="F73" s="106"/>
    </row>
    <row r="74" spans="1:6" ht="15">
      <c r="A74" s="108" t="s">
        <v>19</v>
      </c>
      <c r="B74" s="101" t="s">
        <v>27</v>
      </c>
      <c r="C74" s="58">
        <v>0.45</v>
      </c>
      <c r="D74" s="58">
        <v>0</v>
      </c>
      <c r="E74" s="58">
        <v>0.45</v>
      </c>
      <c r="F74" s="106"/>
    </row>
    <row r="75" spans="1:6" ht="15">
      <c r="A75" s="22">
        <v>5</v>
      </c>
      <c r="B75" s="23" t="s">
        <v>18</v>
      </c>
      <c r="C75" s="111"/>
      <c r="D75" s="111"/>
      <c r="E75" s="111"/>
      <c r="F75" s="23"/>
    </row>
    <row r="76" spans="1:6" ht="30.75">
      <c r="A76" s="100" t="s">
        <v>13</v>
      </c>
      <c r="B76" s="103" t="s">
        <v>32</v>
      </c>
      <c r="C76" s="57" t="s">
        <v>231</v>
      </c>
      <c r="D76" s="57"/>
      <c r="E76" s="57" t="s">
        <v>231</v>
      </c>
      <c r="F76" s="106"/>
    </row>
    <row r="77" spans="1:6" ht="15">
      <c r="A77" s="100" t="s">
        <v>13</v>
      </c>
      <c r="B77" s="106" t="s">
        <v>20</v>
      </c>
      <c r="C77" s="57" t="s">
        <v>231</v>
      </c>
      <c r="D77" s="57"/>
      <c r="E77" s="57" t="s">
        <v>231</v>
      </c>
      <c r="F77" s="106"/>
    </row>
    <row r="78" spans="1:6" ht="15">
      <c r="A78" s="100" t="s">
        <v>13</v>
      </c>
      <c r="B78" s="106" t="s">
        <v>35</v>
      </c>
      <c r="C78" s="112">
        <v>0.5</v>
      </c>
      <c r="D78" s="59"/>
      <c r="E78" s="112">
        <v>0.5</v>
      </c>
      <c r="F78" s="106"/>
    </row>
    <row r="79" spans="1:6" ht="15">
      <c r="A79" s="22">
        <v>6</v>
      </c>
      <c r="B79" s="23" t="s">
        <v>21</v>
      </c>
      <c r="C79" s="113"/>
      <c r="D79" s="113"/>
      <c r="E79" s="113"/>
      <c r="F79" s="23"/>
    </row>
    <row r="80" spans="1:6" ht="46.5">
      <c r="A80" s="100" t="s">
        <v>13</v>
      </c>
      <c r="B80" s="103" t="s">
        <v>232</v>
      </c>
      <c r="C80" s="114"/>
      <c r="D80" s="114"/>
      <c r="E80" s="114"/>
      <c r="F80" s="106"/>
    </row>
    <row r="81" spans="1:6" ht="61.5">
      <c r="A81" s="100" t="s">
        <v>13</v>
      </c>
      <c r="B81" s="103" t="s">
        <v>233</v>
      </c>
      <c r="C81" s="114"/>
      <c r="D81" s="114"/>
      <c r="E81" s="114"/>
      <c r="F81" s="106"/>
    </row>
    <row r="82" spans="1:6" ht="15">
      <c r="A82" s="174" t="s">
        <v>310</v>
      </c>
      <c r="B82" s="175" t="s">
        <v>294</v>
      </c>
      <c r="C82" s="175"/>
      <c r="D82" s="175"/>
      <c r="E82" s="175"/>
      <c r="F82" s="175"/>
    </row>
    <row r="83" spans="1:6" ht="15">
      <c r="A83" s="176">
        <v>1</v>
      </c>
      <c r="B83" s="177" t="s">
        <v>12</v>
      </c>
      <c r="C83" s="178"/>
      <c r="D83" s="178"/>
      <c r="E83" s="178"/>
      <c r="F83" s="177"/>
    </row>
    <row r="84" spans="1:6" ht="97.5">
      <c r="A84" s="179" t="s">
        <v>13</v>
      </c>
      <c r="B84" s="180" t="s">
        <v>127</v>
      </c>
      <c r="C84" s="181" t="s">
        <v>295</v>
      </c>
      <c r="D84" s="182"/>
      <c r="E84" s="181" t="s">
        <v>295</v>
      </c>
      <c r="F84" s="173" t="s">
        <v>296</v>
      </c>
    </row>
    <row r="85" spans="1:6" ht="69.75">
      <c r="A85" s="179" t="s">
        <v>13</v>
      </c>
      <c r="B85" s="181" t="s">
        <v>22</v>
      </c>
      <c r="C85" s="181" t="s">
        <v>297</v>
      </c>
      <c r="D85" s="183" t="s">
        <v>1702</v>
      </c>
      <c r="E85" s="181" t="s">
        <v>297</v>
      </c>
      <c r="F85" s="181"/>
    </row>
    <row r="86" spans="1:6" ht="42">
      <c r="A86" s="179" t="s">
        <v>13</v>
      </c>
      <c r="B86" s="181" t="s">
        <v>23</v>
      </c>
      <c r="C86" s="181"/>
      <c r="D86" s="184"/>
      <c r="E86" s="181"/>
      <c r="F86" s="180"/>
    </row>
    <row r="87" spans="1:6" ht="42">
      <c r="A87" s="179" t="s">
        <v>13</v>
      </c>
      <c r="B87" s="181" t="s">
        <v>24</v>
      </c>
      <c r="C87" s="184"/>
      <c r="D87" s="184"/>
      <c r="E87" s="184"/>
      <c r="F87" s="180"/>
    </row>
    <row r="88" spans="1:6" ht="42">
      <c r="A88" s="185">
        <v>2</v>
      </c>
      <c r="B88" s="186" t="s">
        <v>33</v>
      </c>
      <c r="C88" s="775" t="s">
        <v>34</v>
      </c>
      <c r="D88" s="776"/>
      <c r="E88" s="777"/>
      <c r="F88" s="187"/>
    </row>
    <row r="89" spans="1:6" ht="15">
      <c r="A89" s="176">
        <v>3</v>
      </c>
      <c r="B89" s="177" t="s">
        <v>10</v>
      </c>
      <c r="C89" s="188"/>
      <c r="D89" s="188"/>
      <c r="E89" s="188"/>
      <c r="F89" s="177"/>
    </row>
    <row r="90" spans="1:6" ht="15.75" customHeight="1">
      <c r="A90" s="189" t="s">
        <v>13</v>
      </c>
      <c r="B90" s="190" t="s">
        <v>14</v>
      </c>
      <c r="C90" s="191">
        <v>1082</v>
      </c>
      <c r="D90" s="192"/>
      <c r="E90" s="191">
        <v>1082</v>
      </c>
      <c r="F90" s="772" t="s">
        <v>298</v>
      </c>
    </row>
    <row r="91" spans="1:6" ht="15">
      <c r="A91" s="193" t="s">
        <v>19</v>
      </c>
      <c r="B91" s="194" t="s">
        <v>28</v>
      </c>
      <c r="C91" s="195">
        <v>537</v>
      </c>
      <c r="D91" s="196"/>
      <c r="E91" s="195">
        <v>537</v>
      </c>
      <c r="F91" s="773"/>
    </row>
    <row r="92" spans="1:6" ht="15">
      <c r="A92" s="193" t="s">
        <v>19</v>
      </c>
      <c r="B92" s="194" t="s">
        <v>29</v>
      </c>
      <c r="C92" s="195">
        <v>545</v>
      </c>
      <c r="D92" s="196"/>
      <c r="E92" s="195">
        <v>545</v>
      </c>
      <c r="F92" s="773"/>
    </row>
    <row r="93" spans="1:6" ht="15">
      <c r="A93" s="189" t="s">
        <v>13</v>
      </c>
      <c r="B93" s="190" t="s">
        <v>15</v>
      </c>
      <c r="C93" s="197">
        <f>1082/1525</f>
        <v>0.7095081967213115</v>
      </c>
      <c r="D93" s="198"/>
      <c r="E93" s="197">
        <f>1082/1525</f>
        <v>0.7095081967213115</v>
      </c>
      <c r="F93" s="773"/>
    </row>
    <row r="94" spans="1:6" ht="15">
      <c r="A94" s="193" t="s">
        <v>19</v>
      </c>
      <c r="B94" s="194" t="s">
        <v>28</v>
      </c>
      <c r="C94" s="199">
        <f>C91/715</f>
        <v>0.7510489510489511</v>
      </c>
      <c r="D94" s="200"/>
      <c r="E94" s="199">
        <f>E91/715</f>
        <v>0.7510489510489511</v>
      </c>
      <c r="F94" s="773"/>
    </row>
    <row r="95" spans="1:6" ht="15">
      <c r="A95" s="193" t="s">
        <v>19</v>
      </c>
      <c r="B95" s="194" t="s">
        <v>29</v>
      </c>
      <c r="C95" s="201">
        <f>C92/810</f>
        <v>0.6728395061728395</v>
      </c>
      <c r="D95" s="202"/>
      <c r="E95" s="201">
        <f>E92/810</f>
        <v>0.6728395061728395</v>
      </c>
      <c r="F95" s="774"/>
    </row>
    <row r="96" spans="1:6" ht="27.75">
      <c r="A96" s="176">
        <v>4</v>
      </c>
      <c r="B96" s="186" t="s">
        <v>17</v>
      </c>
      <c r="C96" s="188"/>
      <c r="D96" s="203"/>
      <c r="E96" s="188"/>
      <c r="F96" s="177"/>
    </row>
    <row r="97" spans="1:6" ht="27.75">
      <c r="A97" s="204" t="s">
        <v>13</v>
      </c>
      <c r="B97" s="181" t="s">
        <v>30</v>
      </c>
      <c r="C97" s="195" t="s">
        <v>130</v>
      </c>
      <c r="D97" s="195" t="s">
        <v>92</v>
      </c>
      <c r="E97" s="195" t="s">
        <v>131</v>
      </c>
      <c r="F97" s="194"/>
    </row>
    <row r="98" spans="1:6" ht="15">
      <c r="A98" s="204" t="s">
        <v>13</v>
      </c>
      <c r="B98" s="194" t="s">
        <v>31</v>
      </c>
      <c r="C98" s="195" t="s">
        <v>131</v>
      </c>
      <c r="D98" s="195" t="s">
        <v>92</v>
      </c>
      <c r="E98" s="195" t="s">
        <v>131</v>
      </c>
      <c r="F98" s="194"/>
    </row>
    <row r="99" spans="1:6" ht="15">
      <c r="A99" s="204" t="s">
        <v>13</v>
      </c>
      <c r="B99" s="194" t="s">
        <v>35</v>
      </c>
      <c r="C99" s="195"/>
      <c r="D99" s="195"/>
      <c r="E99" s="195"/>
      <c r="F99" s="194"/>
    </row>
    <row r="100" spans="1:6" ht="15">
      <c r="A100" s="204" t="s">
        <v>19</v>
      </c>
      <c r="B100" s="194" t="s">
        <v>26</v>
      </c>
      <c r="C100" s="205">
        <v>0.75</v>
      </c>
      <c r="D100" s="205">
        <v>0.05</v>
      </c>
      <c r="E100" s="205">
        <v>0.8</v>
      </c>
      <c r="F100" s="194"/>
    </row>
    <row r="101" spans="1:6" ht="15">
      <c r="A101" s="204" t="s">
        <v>19</v>
      </c>
      <c r="B101" s="194" t="s">
        <v>27</v>
      </c>
      <c r="C101" s="205"/>
      <c r="D101" s="205"/>
      <c r="E101" s="205"/>
      <c r="F101" s="194"/>
    </row>
    <row r="102" spans="1:6" ht="15">
      <c r="A102" s="204"/>
      <c r="B102" s="194" t="s">
        <v>299</v>
      </c>
      <c r="C102" s="205">
        <v>0.35</v>
      </c>
      <c r="D102" s="205"/>
      <c r="E102" s="205">
        <f>C102</f>
        <v>0.35</v>
      </c>
      <c r="F102" s="772" t="s">
        <v>300</v>
      </c>
    </row>
    <row r="103" spans="1:6" ht="15">
      <c r="A103" s="204"/>
      <c r="B103" s="194" t="s">
        <v>301</v>
      </c>
      <c r="C103" s="205">
        <v>0.2</v>
      </c>
      <c r="D103" s="205"/>
      <c r="E103" s="205">
        <f>C103</f>
        <v>0.2</v>
      </c>
      <c r="F103" s="773"/>
    </row>
    <row r="104" spans="1:6" ht="15">
      <c r="A104" s="204"/>
      <c r="B104" s="194" t="s">
        <v>302</v>
      </c>
      <c r="C104" s="205">
        <v>0.3</v>
      </c>
      <c r="D104" s="205">
        <v>0.05</v>
      </c>
      <c r="E104" s="205">
        <v>0.35</v>
      </c>
      <c r="F104" s="773"/>
    </row>
    <row r="105" spans="1:6" ht="15">
      <c r="A105" s="204"/>
      <c r="B105" s="194" t="s">
        <v>303</v>
      </c>
      <c r="C105" s="205">
        <v>0.3</v>
      </c>
      <c r="D105" s="205"/>
      <c r="E105" s="205">
        <f>C105</f>
        <v>0.3</v>
      </c>
      <c r="F105" s="773"/>
    </row>
    <row r="106" spans="1:6" ht="15">
      <c r="A106" s="204"/>
      <c r="B106" s="194" t="s">
        <v>304</v>
      </c>
      <c r="C106" s="205">
        <v>0.25</v>
      </c>
      <c r="D106" s="205"/>
      <c r="E106" s="205">
        <f>C106</f>
        <v>0.25</v>
      </c>
      <c r="F106" s="773"/>
    </row>
    <row r="107" spans="1:6" ht="15">
      <c r="A107" s="204"/>
      <c r="B107" s="194" t="s">
        <v>305</v>
      </c>
      <c r="C107" s="205">
        <v>0.3</v>
      </c>
      <c r="D107" s="205">
        <v>0.07</v>
      </c>
      <c r="E107" s="205">
        <v>0.37</v>
      </c>
      <c r="F107" s="774"/>
    </row>
    <row r="108" spans="1:6" ht="15">
      <c r="A108" s="176">
        <v>5</v>
      </c>
      <c r="B108" s="177" t="s">
        <v>18</v>
      </c>
      <c r="C108" s="188"/>
      <c r="D108" s="188"/>
      <c r="E108" s="188"/>
      <c r="F108" s="177"/>
    </row>
    <row r="109" spans="1:6" ht="27.75">
      <c r="A109" s="179" t="s">
        <v>13</v>
      </c>
      <c r="B109" s="181" t="s">
        <v>32</v>
      </c>
      <c r="C109" s="195" t="s">
        <v>306</v>
      </c>
      <c r="D109" s="195"/>
      <c r="E109" s="195" t="s">
        <v>306</v>
      </c>
      <c r="F109" s="194"/>
    </row>
    <row r="110" spans="1:6" ht="15">
      <c r="A110" s="179" t="s">
        <v>13</v>
      </c>
      <c r="B110" s="194" t="s">
        <v>20</v>
      </c>
      <c r="C110" s="195" t="s">
        <v>306</v>
      </c>
      <c r="D110" s="194"/>
      <c r="E110" s="195" t="s">
        <v>306</v>
      </c>
      <c r="F110" s="194"/>
    </row>
    <row r="111" spans="1:6" ht="15">
      <c r="A111" s="179" t="s">
        <v>13</v>
      </c>
      <c r="B111" s="194" t="s">
        <v>35</v>
      </c>
      <c r="C111" s="206">
        <v>0.75</v>
      </c>
      <c r="D111" s="206">
        <v>0.1</v>
      </c>
      <c r="E111" s="206">
        <v>0.85</v>
      </c>
      <c r="F111" s="194"/>
    </row>
    <row r="112" spans="1:6" ht="15">
      <c r="A112" s="176">
        <v>6</v>
      </c>
      <c r="B112" s="187" t="s">
        <v>21</v>
      </c>
      <c r="C112" s="177"/>
      <c r="D112" s="177"/>
      <c r="E112" s="177"/>
      <c r="F112" s="177"/>
    </row>
    <row r="113" spans="1:6" ht="15">
      <c r="A113" s="179" t="s">
        <v>13</v>
      </c>
      <c r="B113" s="207" t="s">
        <v>307</v>
      </c>
      <c r="C113" s="194"/>
      <c r="D113" s="194"/>
      <c r="E113" s="194"/>
      <c r="F113" s="772" t="s">
        <v>308</v>
      </c>
    </row>
    <row r="114" spans="1:6" ht="27.75">
      <c r="A114" s="179" t="s">
        <v>13</v>
      </c>
      <c r="B114" s="181" t="s">
        <v>32</v>
      </c>
      <c r="C114" s="195" t="s">
        <v>309</v>
      </c>
      <c r="D114" s="195"/>
      <c r="E114" s="195" t="s">
        <v>309</v>
      </c>
      <c r="F114" s="773"/>
    </row>
    <row r="115" spans="1:6" ht="15">
      <c r="A115" s="179" t="s">
        <v>13</v>
      </c>
      <c r="B115" s="194" t="s">
        <v>20</v>
      </c>
      <c r="C115" s="195" t="s">
        <v>124</v>
      </c>
      <c r="D115" s="194"/>
      <c r="E115" s="195" t="str">
        <f>C115</f>
        <v>10/10 vườn</v>
      </c>
      <c r="F115" s="773"/>
    </row>
    <row r="116" spans="1:6" ht="15">
      <c r="A116" s="179" t="s">
        <v>13</v>
      </c>
      <c r="B116" s="194" t="s">
        <v>35</v>
      </c>
      <c r="C116" s="206">
        <v>0.3</v>
      </c>
      <c r="D116" s="206"/>
      <c r="E116" s="206">
        <v>0.3</v>
      </c>
      <c r="F116" s="774"/>
    </row>
    <row r="117" spans="1:6" ht="15">
      <c r="A117" s="208" t="s">
        <v>311</v>
      </c>
      <c r="B117" s="209" t="s">
        <v>312</v>
      </c>
      <c r="C117" s="209"/>
      <c r="D117" s="209"/>
      <c r="E117" s="209"/>
      <c r="F117" s="209"/>
    </row>
    <row r="118" spans="1:6" ht="15">
      <c r="A118" s="210">
        <v>1</v>
      </c>
      <c r="B118" s="211" t="s">
        <v>12</v>
      </c>
      <c r="C118" s="212"/>
      <c r="D118" s="212"/>
      <c r="E118" s="212"/>
      <c r="F118" s="211"/>
    </row>
    <row r="119" spans="1:6" ht="77.25">
      <c r="A119" s="213" t="s">
        <v>13</v>
      </c>
      <c r="B119" s="214" t="s">
        <v>127</v>
      </c>
      <c r="C119" s="215" t="s">
        <v>313</v>
      </c>
      <c r="D119" s="215"/>
      <c r="E119" s="215" t="s">
        <v>313</v>
      </c>
      <c r="F119" s="216"/>
    </row>
    <row r="120" spans="1:6" ht="61.5">
      <c r="A120" s="213" t="s">
        <v>13</v>
      </c>
      <c r="B120" s="215" t="s">
        <v>22</v>
      </c>
      <c r="C120" s="217" t="s">
        <v>314</v>
      </c>
      <c r="D120" s="957" t="s">
        <v>1013</v>
      </c>
      <c r="E120" s="217" t="s">
        <v>314</v>
      </c>
      <c r="F120" s="216"/>
    </row>
    <row r="121" spans="1:6" ht="46.5">
      <c r="A121" s="213" t="s">
        <v>13</v>
      </c>
      <c r="B121" s="215" t="s">
        <v>23</v>
      </c>
      <c r="C121" s="217" t="s">
        <v>315</v>
      </c>
      <c r="D121" s="957" t="s">
        <v>1013</v>
      </c>
      <c r="E121" s="217" t="s">
        <v>316</v>
      </c>
      <c r="F121" s="216"/>
    </row>
    <row r="122" spans="1:6" ht="46.5">
      <c r="A122" s="213" t="s">
        <v>13</v>
      </c>
      <c r="B122" s="218" t="s">
        <v>24</v>
      </c>
      <c r="C122" s="217" t="s">
        <v>317</v>
      </c>
      <c r="D122" s="957" t="s">
        <v>1013</v>
      </c>
      <c r="E122" s="217" t="s">
        <v>317</v>
      </c>
      <c r="F122" s="219"/>
    </row>
    <row r="123" spans="1:6" ht="45">
      <c r="A123" s="220">
        <v>2</v>
      </c>
      <c r="B123" s="221" t="s">
        <v>33</v>
      </c>
      <c r="C123" s="766"/>
      <c r="D123" s="766"/>
      <c r="E123" s="767"/>
      <c r="F123" s="222"/>
    </row>
    <row r="124" spans="1:6" ht="15">
      <c r="A124" s="210">
        <v>3</v>
      </c>
      <c r="B124" s="211" t="s">
        <v>10</v>
      </c>
      <c r="C124" s="223"/>
      <c r="D124" s="223"/>
      <c r="E124" s="223"/>
      <c r="F124" s="211"/>
    </row>
    <row r="125" spans="1:6" ht="15">
      <c r="A125" s="224" t="s">
        <v>13</v>
      </c>
      <c r="B125" s="225" t="s">
        <v>14</v>
      </c>
      <c r="C125" s="226">
        <v>1570.4</v>
      </c>
      <c r="D125" s="226"/>
      <c r="E125" s="226">
        <v>1570.4</v>
      </c>
      <c r="F125" s="225"/>
    </row>
    <row r="126" spans="1:6" ht="15">
      <c r="A126" s="227" t="s">
        <v>19</v>
      </c>
      <c r="B126" s="228" t="s">
        <v>28</v>
      </c>
      <c r="C126" s="229">
        <v>1454</v>
      </c>
      <c r="D126" s="229"/>
      <c r="E126" s="229">
        <v>1454</v>
      </c>
      <c r="F126" s="230"/>
    </row>
    <row r="127" spans="1:6" ht="15">
      <c r="A127" s="227" t="s">
        <v>19</v>
      </c>
      <c r="B127" s="228" t="s">
        <v>29</v>
      </c>
      <c r="C127" s="229">
        <v>116.4</v>
      </c>
      <c r="D127" s="231"/>
      <c r="E127" s="229">
        <v>116.4</v>
      </c>
      <c r="F127" s="232"/>
    </row>
    <row r="128" spans="1:6" ht="15">
      <c r="A128" s="224" t="s">
        <v>13</v>
      </c>
      <c r="B128" s="225" t="s">
        <v>15</v>
      </c>
      <c r="C128" s="233">
        <v>46.10687022900763</v>
      </c>
      <c r="D128" s="233"/>
      <c r="E128" s="233">
        <v>46.10687022900763</v>
      </c>
      <c r="F128" s="225"/>
    </row>
    <row r="129" spans="1:6" ht="15">
      <c r="A129" s="227" t="s">
        <v>19</v>
      </c>
      <c r="B129" s="228" t="s">
        <v>28</v>
      </c>
      <c r="C129" s="234">
        <v>55.49618320610688</v>
      </c>
      <c r="D129" s="235"/>
      <c r="E129" s="234">
        <v>55.49618320610688</v>
      </c>
      <c r="F129" s="236"/>
    </row>
    <row r="130" spans="1:6" ht="15">
      <c r="A130" s="227" t="s">
        <v>19</v>
      </c>
      <c r="B130" s="228" t="s">
        <v>29</v>
      </c>
      <c r="C130" s="237">
        <v>14.809160305343513</v>
      </c>
      <c r="D130" s="235"/>
      <c r="E130" s="237">
        <v>14.809160305343513</v>
      </c>
      <c r="F130" s="230"/>
    </row>
    <row r="131" spans="1:6" ht="30">
      <c r="A131" s="210">
        <v>4</v>
      </c>
      <c r="B131" s="221" t="s">
        <v>17</v>
      </c>
      <c r="C131" s="223"/>
      <c r="D131" s="223"/>
      <c r="E131" s="223"/>
      <c r="F131" s="211"/>
    </row>
    <row r="132" spans="1:6" ht="30.75">
      <c r="A132" s="238" t="s">
        <v>13</v>
      </c>
      <c r="B132" s="218" t="s">
        <v>30</v>
      </c>
      <c r="C132" s="231" t="s">
        <v>318</v>
      </c>
      <c r="D132" s="231" t="s">
        <v>92</v>
      </c>
      <c r="E132" s="231" t="s">
        <v>319</v>
      </c>
      <c r="F132" s="232" t="s">
        <v>320</v>
      </c>
    </row>
    <row r="133" spans="1:6" ht="15">
      <c r="A133" s="238" t="s">
        <v>13</v>
      </c>
      <c r="B133" s="228" t="s">
        <v>31</v>
      </c>
      <c r="C133" s="231" t="s">
        <v>321</v>
      </c>
      <c r="D133" s="231"/>
      <c r="E133" s="236"/>
      <c r="F133" s="228"/>
    </row>
    <row r="134" spans="1:6" ht="15">
      <c r="A134" s="238" t="s">
        <v>13</v>
      </c>
      <c r="B134" s="228" t="s">
        <v>35</v>
      </c>
      <c r="C134" s="229"/>
      <c r="D134" s="229"/>
      <c r="E134" s="229"/>
      <c r="F134" s="228"/>
    </row>
    <row r="135" spans="1:6" ht="15">
      <c r="A135" s="238" t="s">
        <v>19</v>
      </c>
      <c r="B135" s="228" t="s">
        <v>26</v>
      </c>
      <c r="C135" s="239">
        <v>0.5</v>
      </c>
      <c r="D135" s="239">
        <v>0.02</v>
      </c>
      <c r="E135" s="240">
        <v>0.52</v>
      </c>
      <c r="F135" s="232" t="s">
        <v>322</v>
      </c>
    </row>
    <row r="136" spans="1:6" ht="15">
      <c r="A136" s="238" t="s">
        <v>19</v>
      </c>
      <c r="B136" s="228" t="s">
        <v>27</v>
      </c>
      <c r="C136" s="239"/>
      <c r="D136" s="241"/>
      <c r="E136" s="239"/>
      <c r="F136" s="232"/>
    </row>
    <row r="137" spans="1:6" ht="15">
      <c r="A137" s="210">
        <v>5</v>
      </c>
      <c r="B137" s="211" t="s">
        <v>18</v>
      </c>
      <c r="C137" s="223"/>
      <c r="D137" s="223"/>
      <c r="E137" s="223"/>
      <c r="F137" s="211"/>
    </row>
    <row r="138" spans="1:6" ht="30.75">
      <c r="A138" s="242" t="s">
        <v>13</v>
      </c>
      <c r="B138" s="218" t="s">
        <v>32</v>
      </c>
      <c r="C138" s="231" t="s">
        <v>323</v>
      </c>
      <c r="D138" s="229"/>
      <c r="E138" s="231" t="s">
        <v>324</v>
      </c>
      <c r="F138" s="232" t="s">
        <v>320</v>
      </c>
    </row>
    <row r="139" spans="1:6" ht="15">
      <c r="A139" s="242" t="s">
        <v>13</v>
      </c>
      <c r="B139" s="228" t="s">
        <v>20</v>
      </c>
      <c r="C139" s="231" t="s">
        <v>124</v>
      </c>
      <c r="D139" s="231" t="s">
        <v>325</v>
      </c>
      <c r="E139" s="231" t="s">
        <v>326</v>
      </c>
      <c r="F139" s="228"/>
    </row>
    <row r="140" spans="1:6" ht="15">
      <c r="A140" s="242" t="s">
        <v>13</v>
      </c>
      <c r="B140" s="228" t="s">
        <v>35</v>
      </c>
      <c r="C140" s="243">
        <v>0.25</v>
      </c>
      <c r="D140" s="243">
        <v>0</v>
      </c>
      <c r="E140" s="240">
        <v>0.25</v>
      </c>
      <c r="F140" s="228"/>
    </row>
    <row r="141" spans="1:6" ht="15">
      <c r="A141" s="60" t="s">
        <v>373</v>
      </c>
      <c r="B141" s="61" t="s">
        <v>374</v>
      </c>
      <c r="C141" s="61"/>
      <c r="D141" s="61"/>
      <c r="E141" s="61"/>
      <c r="F141" s="61"/>
    </row>
    <row r="142" spans="1:6" ht="15">
      <c r="A142" s="62">
        <v>1</v>
      </c>
      <c r="B142" s="63" t="s">
        <v>12</v>
      </c>
      <c r="C142" s="64"/>
      <c r="D142" s="64"/>
      <c r="E142" s="64"/>
      <c r="F142" s="63"/>
    </row>
    <row r="143" spans="1:6" ht="123.75">
      <c r="A143" s="65" t="s">
        <v>13</v>
      </c>
      <c r="B143" s="267" t="s">
        <v>127</v>
      </c>
      <c r="C143" s="82" t="s">
        <v>375</v>
      </c>
      <c r="D143" s="268"/>
      <c r="E143" s="82" t="s">
        <v>376</v>
      </c>
      <c r="F143" s="269"/>
    </row>
    <row r="144" spans="1:6" ht="46.5">
      <c r="A144" s="65" t="s">
        <v>13</v>
      </c>
      <c r="B144" s="270" t="s">
        <v>22</v>
      </c>
      <c r="C144" s="271" t="s">
        <v>377</v>
      </c>
      <c r="D144" s="272" t="s">
        <v>378</v>
      </c>
      <c r="E144" s="271" t="s">
        <v>379</v>
      </c>
      <c r="F144" s="269"/>
    </row>
    <row r="145" spans="1:6" ht="61.5">
      <c r="A145" s="85" t="s">
        <v>13</v>
      </c>
      <c r="B145" s="270" t="s">
        <v>23</v>
      </c>
      <c r="C145" s="271" t="s">
        <v>1700</v>
      </c>
      <c r="D145" s="268"/>
      <c r="E145" s="271" t="s">
        <v>380</v>
      </c>
      <c r="F145" s="269"/>
    </row>
    <row r="146" spans="1:6" ht="46.5">
      <c r="A146" s="65" t="s">
        <v>13</v>
      </c>
      <c r="B146" s="82" t="s">
        <v>24</v>
      </c>
      <c r="C146" s="268">
        <v>0</v>
      </c>
      <c r="D146" s="268">
        <v>0</v>
      </c>
      <c r="E146" s="268">
        <v>0</v>
      </c>
      <c r="F146" s="269"/>
    </row>
    <row r="147" spans="1:6" ht="45">
      <c r="A147" s="69">
        <v>2</v>
      </c>
      <c r="B147" s="70" t="s">
        <v>33</v>
      </c>
      <c r="C147" s="751" t="s">
        <v>34</v>
      </c>
      <c r="D147" s="751"/>
      <c r="E147" s="752"/>
      <c r="F147" s="71"/>
    </row>
    <row r="148" spans="1:6" ht="15">
      <c r="A148" s="62">
        <v>3</v>
      </c>
      <c r="B148" s="63" t="s">
        <v>10</v>
      </c>
      <c r="C148" s="72"/>
      <c r="D148" s="72"/>
      <c r="E148" s="72"/>
      <c r="F148" s="63"/>
    </row>
    <row r="149" spans="1:6" ht="15">
      <c r="A149" s="73" t="s">
        <v>13</v>
      </c>
      <c r="B149" s="74" t="s">
        <v>14</v>
      </c>
      <c r="C149" s="273">
        <f>C150+C151</f>
        <v>2615.602</v>
      </c>
      <c r="D149" s="273">
        <f>D150+D151</f>
        <v>468.398</v>
      </c>
      <c r="E149" s="273">
        <f>E150+E151</f>
        <v>3084</v>
      </c>
      <c r="F149" s="74"/>
    </row>
    <row r="150" spans="1:6" ht="15">
      <c r="A150" s="76" t="s">
        <v>19</v>
      </c>
      <c r="B150" s="77" t="s">
        <v>28</v>
      </c>
      <c r="C150" s="274">
        <v>2311</v>
      </c>
      <c r="D150" s="274">
        <f>E150-C150</f>
        <v>200</v>
      </c>
      <c r="E150" s="274">
        <f>850+500+300+661+200</f>
        <v>2511</v>
      </c>
      <c r="F150" s="77"/>
    </row>
    <row r="151" spans="1:6" ht="15">
      <c r="A151" s="76" t="s">
        <v>19</v>
      </c>
      <c r="B151" s="77" t="s">
        <v>29</v>
      </c>
      <c r="C151" s="274">
        <v>304.602</v>
      </c>
      <c r="D151" s="274">
        <f>E151-C151</f>
        <v>268.398</v>
      </c>
      <c r="E151" s="274">
        <f>355+192+20+6</f>
        <v>573</v>
      </c>
      <c r="F151" s="77"/>
    </row>
    <row r="152" spans="1:6" ht="15">
      <c r="A152" s="73" t="s">
        <v>13</v>
      </c>
      <c r="B152" s="74" t="s">
        <v>15</v>
      </c>
      <c r="C152" s="273">
        <f>C149/4067*100</f>
        <v>64.31281042537496</v>
      </c>
      <c r="D152" s="275">
        <f>D149/4067*100</f>
        <v>11.517039586919106</v>
      </c>
      <c r="E152" s="273">
        <f>E149/4067*100</f>
        <v>75.82985001229407</v>
      </c>
      <c r="F152" s="276"/>
    </row>
    <row r="153" spans="1:6" ht="15">
      <c r="A153" s="76" t="s">
        <v>19</v>
      </c>
      <c r="B153" s="77" t="s">
        <v>28</v>
      </c>
      <c r="C153" s="274">
        <v>88.208</v>
      </c>
      <c r="D153" s="274">
        <f>D150/2626*100</f>
        <v>7.616146230007616</v>
      </c>
      <c r="E153" s="274">
        <f>D153+C153</f>
        <v>95.82414623000761</v>
      </c>
      <c r="F153" s="77"/>
    </row>
    <row r="154" spans="1:6" ht="15">
      <c r="A154" s="76" t="s">
        <v>19</v>
      </c>
      <c r="B154" s="77" t="s">
        <v>29</v>
      </c>
      <c r="C154" s="274">
        <v>38.75</v>
      </c>
      <c r="D154" s="277">
        <f>D151/786*100</f>
        <v>34.14732824427481</v>
      </c>
      <c r="E154" s="274">
        <f>D154+C154</f>
        <v>72.8973282442748</v>
      </c>
      <c r="F154" s="77"/>
    </row>
    <row r="155" spans="1:6" ht="30">
      <c r="A155" s="62">
        <v>4</v>
      </c>
      <c r="B155" s="70" t="s">
        <v>17</v>
      </c>
      <c r="C155" s="72"/>
      <c r="D155" s="72"/>
      <c r="E155" s="72"/>
      <c r="F155" s="63"/>
    </row>
    <row r="156" spans="1:6" ht="30.75">
      <c r="A156" s="81" t="s">
        <v>13</v>
      </c>
      <c r="B156" s="82" t="s">
        <v>30</v>
      </c>
      <c r="C156" s="278" t="s">
        <v>381</v>
      </c>
      <c r="D156" s="278" t="s">
        <v>381</v>
      </c>
      <c r="E156" s="278" t="s">
        <v>381</v>
      </c>
      <c r="F156" s="77"/>
    </row>
    <row r="157" spans="1:6" ht="15">
      <c r="A157" s="81" t="s">
        <v>13</v>
      </c>
      <c r="B157" s="77" t="s">
        <v>31</v>
      </c>
      <c r="C157" s="78" t="s">
        <v>382</v>
      </c>
      <c r="D157" s="78">
        <v>0</v>
      </c>
      <c r="E157" s="78" t="s">
        <v>383</v>
      </c>
      <c r="F157" s="77"/>
    </row>
    <row r="158" spans="1:6" ht="15">
      <c r="A158" s="81" t="s">
        <v>13</v>
      </c>
      <c r="B158" s="77" t="s">
        <v>35</v>
      </c>
      <c r="C158" s="78"/>
      <c r="D158" s="78"/>
      <c r="E158" s="78"/>
      <c r="F158" s="77"/>
    </row>
    <row r="159" spans="1:6" ht="15">
      <c r="A159" s="81" t="s">
        <v>19</v>
      </c>
      <c r="B159" s="77" t="s">
        <v>26</v>
      </c>
      <c r="C159" s="279">
        <v>0.54</v>
      </c>
      <c r="D159" s="279">
        <v>0</v>
      </c>
      <c r="E159" s="279">
        <v>0.54</v>
      </c>
      <c r="F159" s="77"/>
    </row>
    <row r="160" spans="1:6" ht="15">
      <c r="A160" s="81" t="s">
        <v>19</v>
      </c>
      <c r="B160" s="77" t="s">
        <v>27</v>
      </c>
      <c r="C160" s="279">
        <v>0.13</v>
      </c>
      <c r="D160" s="279">
        <v>0</v>
      </c>
      <c r="E160" s="279">
        <v>0.13</v>
      </c>
      <c r="F160" s="77"/>
    </row>
    <row r="161" spans="1:6" ht="15">
      <c r="A161" s="62">
        <v>5</v>
      </c>
      <c r="B161" s="63" t="s">
        <v>18</v>
      </c>
      <c r="C161" s="72"/>
      <c r="D161" s="72"/>
      <c r="E161" s="72"/>
      <c r="F161" s="63"/>
    </row>
    <row r="162" spans="1:6" ht="30.75">
      <c r="A162" s="85" t="s">
        <v>13</v>
      </c>
      <c r="B162" s="82" t="s">
        <v>32</v>
      </c>
      <c r="C162" s="278" t="s">
        <v>381</v>
      </c>
      <c r="D162" s="278" t="s">
        <v>381</v>
      </c>
      <c r="E162" s="278" t="s">
        <v>381</v>
      </c>
      <c r="F162" s="77"/>
    </row>
    <row r="163" spans="1:6" ht="46.5">
      <c r="A163" s="85" t="s">
        <v>13</v>
      </c>
      <c r="B163" s="280" t="s">
        <v>20</v>
      </c>
      <c r="C163" s="281">
        <v>10</v>
      </c>
      <c r="D163" s="278" t="s">
        <v>384</v>
      </c>
      <c r="E163" s="281">
        <v>12</v>
      </c>
      <c r="F163" s="272" t="s">
        <v>385</v>
      </c>
    </row>
    <row r="164" spans="1:6" ht="15">
      <c r="A164" s="85" t="s">
        <v>13</v>
      </c>
      <c r="B164" s="77" t="s">
        <v>35</v>
      </c>
      <c r="C164" s="77"/>
      <c r="D164" s="77"/>
      <c r="E164" s="77"/>
      <c r="F164" s="77"/>
    </row>
    <row r="165" spans="1:6" ht="15">
      <c r="A165" s="62">
        <v>6</v>
      </c>
      <c r="B165" s="63" t="s">
        <v>21</v>
      </c>
      <c r="C165" s="63"/>
      <c r="D165" s="63"/>
      <c r="E165" s="63"/>
      <c r="F165" s="63"/>
    </row>
    <row r="166" spans="1:6" ht="15">
      <c r="A166" s="14" t="s">
        <v>463</v>
      </c>
      <c r="B166" s="20" t="s">
        <v>464</v>
      </c>
      <c r="C166" s="20"/>
      <c r="D166" s="20"/>
      <c r="E166" s="20"/>
      <c r="F166" s="20"/>
    </row>
    <row r="167" spans="1:6" ht="15">
      <c r="A167" s="22">
        <v>1</v>
      </c>
      <c r="B167" s="23" t="s">
        <v>12</v>
      </c>
      <c r="C167" s="24"/>
      <c r="D167" s="24"/>
      <c r="E167" s="24"/>
      <c r="F167" s="23"/>
    </row>
    <row r="168" spans="1:6" ht="93">
      <c r="A168" s="31" t="s">
        <v>13</v>
      </c>
      <c r="B168" s="283" t="s">
        <v>127</v>
      </c>
      <c r="C168" s="33" t="s">
        <v>465</v>
      </c>
      <c r="D168" s="33" t="s">
        <v>466</v>
      </c>
      <c r="E168" s="33" t="s">
        <v>465</v>
      </c>
      <c r="F168" s="32"/>
    </row>
    <row r="169" spans="1:6" ht="93">
      <c r="A169" s="31" t="s">
        <v>13</v>
      </c>
      <c r="B169" s="33" t="s">
        <v>22</v>
      </c>
      <c r="C169" s="284" t="s">
        <v>467</v>
      </c>
      <c r="D169" s="284" t="s">
        <v>468</v>
      </c>
      <c r="E169" s="284" t="s">
        <v>469</v>
      </c>
      <c r="F169" s="32"/>
    </row>
    <row r="170" spans="1:6" ht="46.5">
      <c r="A170" s="31" t="s">
        <v>13</v>
      </c>
      <c r="B170" s="33" t="s">
        <v>23</v>
      </c>
      <c r="C170" s="284" t="s">
        <v>470</v>
      </c>
      <c r="D170" s="284" t="s">
        <v>468</v>
      </c>
      <c r="E170" s="284" t="s">
        <v>471</v>
      </c>
      <c r="F170" s="32"/>
    </row>
    <row r="171" spans="1:6" ht="46.5">
      <c r="A171" s="31" t="s">
        <v>13</v>
      </c>
      <c r="B171" s="16" t="s">
        <v>24</v>
      </c>
      <c r="C171" s="284" t="s">
        <v>472</v>
      </c>
      <c r="D171" s="284" t="s">
        <v>468</v>
      </c>
      <c r="E171" s="284" t="s">
        <v>472</v>
      </c>
      <c r="F171" s="32"/>
    </row>
    <row r="172" spans="1:6" ht="45">
      <c r="A172" s="25">
        <v>2</v>
      </c>
      <c r="B172" s="26" t="s">
        <v>33</v>
      </c>
      <c r="C172" s="749" t="s">
        <v>34</v>
      </c>
      <c r="D172" s="749"/>
      <c r="E172" s="750"/>
      <c r="F172" s="27"/>
    </row>
    <row r="173" spans="1:6" ht="15">
      <c r="A173" s="22">
        <v>3</v>
      </c>
      <c r="B173" s="23" t="s">
        <v>10</v>
      </c>
      <c r="C173" s="28"/>
      <c r="D173" s="28"/>
      <c r="E173" s="28"/>
      <c r="F173" s="23"/>
    </row>
    <row r="174" spans="1:6" ht="15">
      <c r="A174" s="36" t="s">
        <v>13</v>
      </c>
      <c r="B174" s="37" t="s">
        <v>14</v>
      </c>
      <c r="C174" s="38"/>
      <c r="D174" s="38"/>
      <c r="E174" s="38"/>
      <c r="F174" s="37"/>
    </row>
    <row r="175" spans="1:6" ht="15">
      <c r="A175" s="17" t="s">
        <v>19</v>
      </c>
      <c r="B175" s="13" t="s">
        <v>28</v>
      </c>
      <c r="C175" s="285">
        <v>781</v>
      </c>
      <c r="D175" s="29"/>
      <c r="E175" s="29"/>
      <c r="F175" s="13"/>
    </row>
    <row r="176" spans="1:6" ht="15">
      <c r="A176" s="17" t="s">
        <v>19</v>
      </c>
      <c r="B176" s="13" t="s">
        <v>29</v>
      </c>
      <c r="C176" s="285">
        <v>691</v>
      </c>
      <c r="D176" s="29"/>
      <c r="E176" s="29"/>
      <c r="F176" s="13"/>
    </row>
    <row r="177" spans="1:6" ht="15">
      <c r="A177" s="36" t="s">
        <v>13</v>
      </c>
      <c r="B177" s="37" t="s">
        <v>15</v>
      </c>
      <c r="C177" s="286">
        <f>(C175+C176)/4067*100</f>
        <v>36.19375461027784</v>
      </c>
      <c r="D177" s="38"/>
      <c r="E177" s="38"/>
      <c r="F177" s="13" t="s">
        <v>473</v>
      </c>
    </row>
    <row r="178" spans="1:6" ht="15">
      <c r="A178" s="17" t="s">
        <v>19</v>
      </c>
      <c r="B178" s="13" t="s">
        <v>28</v>
      </c>
      <c r="C178" s="287">
        <f>C175/3281*100</f>
        <v>23.803718378543127</v>
      </c>
      <c r="D178" s="29"/>
      <c r="E178" s="29"/>
      <c r="F178" s="13" t="s">
        <v>473</v>
      </c>
    </row>
    <row r="179" spans="1:6" ht="15">
      <c r="A179" s="17" t="s">
        <v>19</v>
      </c>
      <c r="B179" s="13" t="s">
        <v>29</v>
      </c>
      <c r="C179" s="287">
        <f>C176/791*100</f>
        <v>87.35777496839444</v>
      </c>
      <c r="D179" s="29"/>
      <c r="E179" s="29"/>
      <c r="F179" s="13"/>
    </row>
    <row r="180" spans="1:6" ht="30">
      <c r="A180" s="22">
        <v>4</v>
      </c>
      <c r="B180" s="26" t="s">
        <v>17</v>
      </c>
      <c r="C180" s="768"/>
      <c r="D180" s="769"/>
      <c r="E180" s="770"/>
      <c r="F180" s="23"/>
    </row>
    <row r="181" spans="1:6" ht="30.75">
      <c r="A181" s="18" t="s">
        <v>13</v>
      </c>
      <c r="B181" s="16" t="s">
        <v>30</v>
      </c>
      <c r="C181" s="29" t="s">
        <v>474</v>
      </c>
      <c r="D181" s="29" t="s">
        <v>474</v>
      </c>
      <c r="E181" s="29" t="s">
        <v>474</v>
      </c>
      <c r="F181" s="13"/>
    </row>
    <row r="182" spans="1:6" ht="15">
      <c r="A182" s="18" t="s">
        <v>13</v>
      </c>
      <c r="B182" s="13" t="s">
        <v>31</v>
      </c>
      <c r="C182" s="29" t="s">
        <v>474</v>
      </c>
      <c r="D182" s="29" t="s">
        <v>475</v>
      </c>
      <c r="E182" s="29" t="str">
        <f>D182</f>
        <v>12/12 thôn</v>
      </c>
      <c r="F182" s="13"/>
    </row>
    <row r="183" spans="1:6" ht="15">
      <c r="A183" s="18" t="s">
        <v>13</v>
      </c>
      <c r="B183" s="13" t="s">
        <v>35</v>
      </c>
      <c r="C183" s="30">
        <v>0.45</v>
      </c>
      <c r="D183" s="30">
        <v>0.02</v>
      </c>
      <c r="E183" s="30">
        <f>D183+C183</f>
        <v>0.47000000000000003</v>
      </c>
      <c r="F183" s="13"/>
    </row>
    <row r="184" spans="1:6" ht="15">
      <c r="A184" s="18" t="s">
        <v>19</v>
      </c>
      <c r="B184" s="13" t="s">
        <v>26</v>
      </c>
      <c r="C184" s="30">
        <v>0.4</v>
      </c>
      <c r="D184" s="30">
        <v>0</v>
      </c>
      <c r="E184" s="30">
        <f>D184+C184</f>
        <v>0.4</v>
      </c>
      <c r="F184" s="13"/>
    </row>
    <row r="185" spans="1:6" ht="15">
      <c r="A185" s="18" t="s">
        <v>19</v>
      </c>
      <c r="B185" s="13" t="s">
        <v>27</v>
      </c>
      <c r="C185" s="30">
        <v>0</v>
      </c>
      <c r="D185" s="30">
        <v>0</v>
      </c>
      <c r="E185" s="30">
        <v>0</v>
      </c>
      <c r="F185" s="13"/>
    </row>
    <row r="186" spans="1:6" ht="15">
      <c r="A186" s="22">
        <v>5</v>
      </c>
      <c r="B186" s="23" t="s">
        <v>18</v>
      </c>
      <c r="C186" s="768"/>
      <c r="D186" s="769"/>
      <c r="E186" s="770"/>
      <c r="F186" s="23"/>
    </row>
    <row r="187" spans="1:6" ht="30.75">
      <c r="A187" s="19" t="s">
        <v>13</v>
      </c>
      <c r="B187" s="16" t="s">
        <v>32</v>
      </c>
      <c r="C187" s="29" t="s">
        <v>474</v>
      </c>
      <c r="D187" s="29" t="s">
        <v>474</v>
      </c>
      <c r="E187" s="29" t="s">
        <v>474</v>
      </c>
      <c r="F187" s="13"/>
    </row>
    <row r="188" spans="1:6" ht="15">
      <c r="A188" s="19" t="s">
        <v>13</v>
      </c>
      <c r="B188" s="13" t="s">
        <v>20</v>
      </c>
      <c r="C188" s="29" t="s">
        <v>474</v>
      </c>
      <c r="D188" s="29" t="s">
        <v>474</v>
      </c>
      <c r="E188" s="29" t="s">
        <v>474</v>
      </c>
      <c r="F188" s="13"/>
    </row>
    <row r="189" spans="1:6" ht="15">
      <c r="A189" s="19" t="s">
        <v>13</v>
      </c>
      <c r="B189" s="13" t="s">
        <v>35</v>
      </c>
      <c r="C189" s="29" t="s">
        <v>474</v>
      </c>
      <c r="D189" s="29" t="s">
        <v>474</v>
      </c>
      <c r="E189" s="29" t="s">
        <v>474</v>
      </c>
      <c r="F189" s="13"/>
    </row>
    <row r="190" spans="1:6" ht="15">
      <c r="A190" s="22">
        <v>6</v>
      </c>
      <c r="B190" s="23" t="s">
        <v>21</v>
      </c>
      <c r="C190" s="23"/>
      <c r="D190" s="23"/>
      <c r="E190" s="23"/>
      <c r="F190" s="23"/>
    </row>
    <row r="191" spans="1:6" ht="15">
      <c r="A191" s="60" t="s">
        <v>551</v>
      </c>
      <c r="B191" s="61" t="s">
        <v>552</v>
      </c>
      <c r="C191" s="61"/>
      <c r="D191" s="61"/>
      <c r="E191" s="61"/>
      <c r="F191" s="61"/>
    </row>
    <row r="192" spans="1:6" ht="15">
      <c r="A192" s="62">
        <v>1</v>
      </c>
      <c r="B192" s="63" t="s">
        <v>12</v>
      </c>
      <c r="C192" s="64"/>
      <c r="D192" s="64"/>
      <c r="E192" s="64"/>
      <c r="F192" s="63"/>
    </row>
    <row r="193" spans="1:6" ht="77.25">
      <c r="A193" s="65" t="s">
        <v>13</v>
      </c>
      <c r="B193" s="267" t="s">
        <v>127</v>
      </c>
      <c r="C193" s="82" t="s">
        <v>553</v>
      </c>
      <c r="D193" s="82"/>
      <c r="E193" s="82" t="s">
        <v>554</v>
      </c>
      <c r="F193" s="269"/>
    </row>
    <row r="194" spans="1:6" ht="46.5">
      <c r="A194" s="65" t="s">
        <v>13</v>
      </c>
      <c r="B194" s="270" t="s">
        <v>22</v>
      </c>
      <c r="C194" s="271" t="s">
        <v>555</v>
      </c>
      <c r="D194" s="271" t="s">
        <v>555</v>
      </c>
      <c r="E194" s="271" t="s">
        <v>555</v>
      </c>
      <c r="F194" s="269"/>
    </row>
    <row r="195" spans="1:6" ht="61.5">
      <c r="A195" s="65" t="s">
        <v>13</v>
      </c>
      <c r="B195" s="82" t="s">
        <v>23</v>
      </c>
      <c r="C195" s="271" t="s">
        <v>556</v>
      </c>
      <c r="D195" s="271" t="s">
        <v>556</v>
      </c>
      <c r="E195" s="271" t="s">
        <v>556</v>
      </c>
      <c r="F195" s="269"/>
    </row>
    <row r="196" spans="1:6" ht="46.5">
      <c r="A196" s="65" t="s">
        <v>13</v>
      </c>
      <c r="B196" s="82" t="s">
        <v>24</v>
      </c>
      <c r="C196" s="271" t="s">
        <v>557</v>
      </c>
      <c r="D196" s="271" t="s">
        <v>557</v>
      </c>
      <c r="E196" s="271" t="s">
        <v>557</v>
      </c>
      <c r="F196" s="269"/>
    </row>
    <row r="197" spans="1:6" ht="45">
      <c r="A197" s="69">
        <v>2</v>
      </c>
      <c r="B197" s="70" t="s">
        <v>33</v>
      </c>
      <c r="C197" s="751" t="s">
        <v>34</v>
      </c>
      <c r="D197" s="751"/>
      <c r="E197" s="752"/>
      <c r="F197" s="71"/>
    </row>
    <row r="198" spans="1:6" ht="15">
      <c r="A198" s="62">
        <v>3</v>
      </c>
      <c r="B198" s="63" t="s">
        <v>10</v>
      </c>
      <c r="C198" s="72"/>
      <c r="D198" s="72"/>
      <c r="E198" s="72"/>
      <c r="F198" s="63"/>
    </row>
    <row r="199" spans="1:6" ht="15">
      <c r="A199" s="73" t="s">
        <v>13</v>
      </c>
      <c r="B199" s="74" t="s">
        <v>14</v>
      </c>
      <c r="C199" s="75">
        <v>882</v>
      </c>
      <c r="D199" s="75">
        <f>D200+D201</f>
        <v>1951.4</v>
      </c>
      <c r="E199" s="75">
        <f>E200+E201</f>
        <v>2833.4</v>
      </c>
      <c r="F199" s="74"/>
    </row>
    <row r="200" spans="1:6" ht="15">
      <c r="A200" s="76" t="s">
        <v>19</v>
      </c>
      <c r="B200" s="77" t="s">
        <v>28</v>
      </c>
      <c r="C200" s="78">
        <v>661</v>
      </c>
      <c r="D200" s="78">
        <f>E200-C200</f>
        <v>1650</v>
      </c>
      <c r="E200" s="78">
        <v>2311</v>
      </c>
      <c r="F200" s="77"/>
    </row>
    <row r="201" spans="1:6" ht="15">
      <c r="A201" s="76" t="s">
        <v>19</v>
      </c>
      <c r="B201" s="77" t="s">
        <v>29</v>
      </c>
      <c r="C201" s="78">
        <v>221</v>
      </c>
      <c r="D201" s="78">
        <f>E201-C201</f>
        <v>301.4</v>
      </c>
      <c r="E201" s="78">
        <v>522.4</v>
      </c>
      <c r="F201" s="77"/>
    </row>
    <row r="202" spans="1:6" ht="15">
      <c r="A202" s="73" t="s">
        <v>13</v>
      </c>
      <c r="B202" s="74" t="s">
        <v>15</v>
      </c>
      <c r="C202" s="79">
        <v>0.22</v>
      </c>
      <c r="D202" s="322">
        <v>0.4805</v>
      </c>
      <c r="E202" s="322">
        <f>E199/4061</f>
        <v>0.6977099236641222</v>
      </c>
      <c r="F202" s="74"/>
    </row>
    <row r="203" spans="1:6" ht="15">
      <c r="A203" s="76" t="s">
        <v>19</v>
      </c>
      <c r="B203" s="77" t="s">
        <v>28</v>
      </c>
      <c r="C203" s="279">
        <v>0.2</v>
      </c>
      <c r="D203" s="279">
        <f>D200/3281</f>
        <v>0.5028954587016153</v>
      </c>
      <c r="E203" s="279">
        <f>2311/3281</f>
        <v>0.7043584273087473</v>
      </c>
      <c r="F203" s="77"/>
    </row>
    <row r="204" spans="1:6" ht="15">
      <c r="A204" s="76" t="s">
        <v>19</v>
      </c>
      <c r="B204" s="77" t="s">
        <v>29</v>
      </c>
      <c r="C204" s="279">
        <v>0.28</v>
      </c>
      <c r="D204" s="279">
        <f>D201/780</f>
        <v>0.3864102564102564</v>
      </c>
      <c r="E204" s="279">
        <f>E201/780</f>
        <v>0.6697435897435897</v>
      </c>
      <c r="F204" s="77"/>
    </row>
    <row r="205" spans="1:6" ht="30">
      <c r="A205" s="62">
        <v>4</v>
      </c>
      <c r="B205" s="70" t="s">
        <v>17</v>
      </c>
      <c r="C205" s="72"/>
      <c r="D205" s="72"/>
      <c r="E205" s="72"/>
      <c r="F205" s="63"/>
    </row>
    <row r="206" spans="1:6" ht="30.75">
      <c r="A206" s="81" t="s">
        <v>13</v>
      </c>
      <c r="B206" s="82" t="s">
        <v>30</v>
      </c>
      <c r="C206" s="78" t="s">
        <v>558</v>
      </c>
      <c r="D206" s="78"/>
      <c r="E206" s="78" t="s">
        <v>558</v>
      </c>
      <c r="F206" s="77"/>
    </row>
    <row r="207" spans="1:6" ht="15">
      <c r="A207" s="81" t="s">
        <v>13</v>
      </c>
      <c r="B207" s="77" t="s">
        <v>31</v>
      </c>
      <c r="C207" s="78" t="s">
        <v>558</v>
      </c>
      <c r="D207" s="78"/>
      <c r="E207" s="78" t="s">
        <v>558</v>
      </c>
      <c r="F207" s="77"/>
    </row>
    <row r="208" spans="1:6" ht="15">
      <c r="A208" s="81" t="s">
        <v>13</v>
      </c>
      <c r="B208" s="77" t="s">
        <v>35</v>
      </c>
      <c r="C208" s="279">
        <v>0.3</v>
      </c>
      <c r="D208" s="78"/>
      <c r="E208" s="279">
        <v>0.3</v>
      </c>
      <c r="F208" s="77"/>
    </row>
    <row r="209" spans="1:6" ht="15">
      <c r="A209" s="81" t="s">
        <v>19</v>
      </c>
      <c r="B209" s="77" t="s">
        <v>26</v>
      </c>
      <c r="C209" s="279"/>
      <c r="D209" s="279"/>
      <c r="E209" s="279"/>
      <c r="F209" s="77"/>
    </row>
    <row r="210" spans="1:6" ht="15">
      <c r="A210" s="81" t="s">
        <v>19</v>
      </c>
      <c r="B210" s="77" t="s">
        <v>27</v>
      </c>
      <c r="C210" s="279"/>
      <c r="D210" s="279"/>
      <c r="E210" s="279"/>
      <c r="F210" s="77"/>
    </row>
    <row r="211" spans="1:6" ht="15">
      <c r="A211" s="62">
        <v>5</v>
      </c>
      <c r="B211" s="63" t="s">
        <v>18</v>
      </c>
      <c r="C211" s="72"/>
      <c r="D211" s="72"/>
      <c r="E211" s="72"/>
      <c r="F211" s="63"/>
    </row>
    <row r="212" spans="1:6" ht="30.75">
      <c r="A212" s="85" t="s">
        <v>13</v>
      </c>
      <c r="B212" s="82" t="s">
        <v>32</v>
      </c>
      <c r="C212" s="78" t="s">
        <v>231</v>
      </c>
      <c r="D212" s="78"/>
      <c r="E212" s="78" t="s">
        <v>231</v>
      </c>
      <c r="F212" s="77"/>
    </row>
    <row r="213" spans="1:6" ht="15">
      <c r="A213" s="85" t="s">
        <v>13</v>
      </c>
      <c r="B213" s="77" t="s">
        <v>20</v>
      </c>
      <c r="C213" s="78" t="s">
        <v>231</v>
      </c>
      <c r="D213" s="77"/>
      <c r="E213" s="78" t="s">
        <v>231</v>
      </c>
      <c r="F213" s="77"/>
    </row>
    <row r="214" spans="1:6" ht="15">
      <c r="A214" s="85" t="s">
        <v>13</v>
      </c>
      <c r="B214" s="77" t="s">
        <v>35</v>
      </c>
      <c r="C214" s="80">
        <v>1</v>
      </c>
      <c r="D214" s="77"/>
      <c r="E214" s="80">
        <v>1</v>
      </c>
      <c r="F214" s="77"/>
    </row>
    <row r="215" spans="1:6" ht="15">
      <c r="A215" s="62">
        <v>6</v>
      </c>
      <c r="B215" s="63" t="s">
        <v>21</v>
      </c>
      <c r="C215" s="63"/>
      <c r="D215" s="63"/>
      <c r="E215" s="63"/>
      <c r="F215" s="63"/>
    </row>
    <row r="216" spans="1:6" ht="15">
      <c r="A216" s="14" t="s">
        <v>632</v>
      </c>
      <c r="B216" s="20" t="s">
        <v>633</v>
      </c>
      <c r="C216" s="20"/>
      <c r="D216" s="20"/>
      <c r="E216" s="20"/>
      <c r="F216" s="20"/>
    </row>
    <row r="217" spans="1:6" ht="15">
      <c r="A217" s="22">
        <v>1</v>
      </c>
      <c r="B217" s="23" t="s">
        <v>12</v>
      </c>
      <c r="C217" s="24"/>
      <c r="D217" s="24"/>
      <c r="E217" s="24"/>
      <c r="F217" s="23"/>
    </row>
    <row r="218" spans="1:6" ht="77.25">
      <c r="A218" s="323" t="s">
        <v>13</v>
      </c>
      <c r="B218" s="324" t="s">
        <v>127</v>
      </c>
      <c r="C218" s="325" t="s">
        <v>634</v>
      </c>
      <c r="D218" s="325"/>
      <c r="E218" s="325" t="s">
        <v>634</v>
      </c>
      <c r="F218" s="326"/>
    </row>
    <row r="219" spans="1:6" ht="77.25">
      <c r="A219" s="327" t="s">
        <v>13</v>
      </c>
      <c r="B219" s="328" t="s">
        <v>22</v>
      </c>
      <c r="C219" s="329" t="s">
        <v>635</v>
      </c>
      <c r="D219" s="329" t="s">
        <v>636</v>
      </c>
      <c r="E219" s="329" t="s">
        <v>636</v>
      </c>
      <c r="F219" s="958" t="s">
        <v>1708</v>
      </c>
    </row>
    <row r="220" spans="1:6" ht="46.5">
      <c r="A220" s="327" t="s">
        <v>13</v>
      </c>
      <c r="B220" s="328" t="s">
        <v>23</v>
      </c>
      <c r="C220" s="329" t="s">
        <v>637</v>
      </c>
      <c r="D220" s="329" t="s">
        <v>637</v>
      </c>
      <c r="E220" s="329" t="s">
        <v>638</v>
      </c>
      <c r="F220" s="958" t="s">
        <v>1708</v>
      </c>
    </row>
    <row r="221" spans="1:6" ht="46.5">
      <c r="A221" s="330" t="s">
        <v>13</v>
      </c>
      <c r="B221" s="331" t="s">
        <v>24</v>
      </c>
      <c r="C221" s="332"/>
      <c r="D221" s="332"/>
      <c r="E221" s="332"/>
      <c r="F221" s="958" t="s">
        <v>1708</v>
      </c>
    </row>
    <row r="222" spans="1:6" ht="45">
      <c r="A222" s="25">
        <v>2</v>
      </c>
      <c r="B222" s="26" t="s">
        <v>33</v>
      </c>
      <c r="C222" s="749" t="s">
        <v>34</v>
      </c>
      <c r="D222" s="749"/>
      <c r="E222" s="750"/>
      <c r="F222" s="27"/>
    </row>
    <row r="223" spans="1:6" ht="15">
      <c r="A223" s="22">
        <v>3</v>
      </c>
      <c r="B223" s="23" t="s">
        <v>10</v>
      </c>
      <c r="C223" s="28"/>
      <c r="D223" s="28"/>
      <c r="E223" s="28"/>
      <c r="F223" s="23"/>
    </row>
    <row r="224" spans="1:6" ht="15">
      <c r="A224" s="36" t="s">
        <v>13</v>
      </c>
      <c r="B224" s="37" t="s">
        <v>14</v>
      </c>
      <c r="C224" s="333">
        <f>SUM(C225:C226)</f>
        <v>2764</v>
      </c>
      <c r="D224" s="333">
        <f>SUM(D225:D226)</f>
        <v>0</v>
      </c>
      <c r="E224" s="333">
        <f>SUM(E225:E226)</f>
        <v>2764</v>
      </c>
      <c r="F224" s="37"/>
    </row>
    <row r="225" spans="1:6" ht="15">
      <c r="A225" s="334" t="s">
        <v>19</v>
      </c>
      <c r="B225" s="335" t="s">
        <v>28</v>
      </c>
      <c r="C225" s="336">
        <v>2700</v>
      </c>
      <c r="D225" s="336">
        <v>0</v>
      </c>
      <c r="E225" s="336">
        <f>C225+D225</f>
        <v>2700</v>
      </c>
      <c r="F225" s="335"/>
    </row>
    <row r="226" spans="1:6" ht="15">
      <c r="A226" s="337" t="s">
        <v>19</v>
      </c>
      <c r="B226" s="338" t="s">
        <v>29</v>
      </c>
      <c r="C226" s="339">
        <v>64</v>
      </c>
      <c r="D226" s="339">
        <v>0</v>
      </c>
      <c r="E226" s="339">
        <f>C226+D226</f>
        <v>64</v>
      </c>
      <c r="F226" s="338"/>
    </row>
    <row r="227" spans="1:6" ht="15">
      <c r="A227" s="340" t="s">
        <v>13</v>
      </c>
      <c r="B227" s="37" t="s">
        <v>15</v>
      </c>
      <c r="C227" s="341">
        <f>(C225+C226)/(3325+780)</f>
        <v>0.6733252131546894</v>
      </c>
      <c r="D227" s="341">
        <f>(D225+D226)/(3325+780)</f>
        <v>0</v>
      </c>
      <c r="E227" s="341">
        <f>(E225+E226)/(3325+780)</f>
        <v>0.6733252131546894</v>
      </c>
      <c r="F227" s="37"/>
    </row>
    <row r="228" spans="1:6" ht="15">
      <c r="A228" s="334" t="s">
        <v>19</v>
      </c>
      <c r="B228" s="335" t="s">
        <v>28</v>
      </c>
      <c r="C228" s="342">
        <f>C225/3325</f>
        <v>0.8120300751879699</v>
      </c>
      <c r="D228" s="342">
        <f>D225/3325</f>
        <v>0</v>
      </c>
      <c r="E228" s="342">
        <f>E225/3325</f>
        <v>0.8120300751879699</v>
      </c>
      <c r="F228" s="335"/>
    </row>
    <row r="229" spans="1:6" ht="15">
      <c r="A229" s="343" t="s">
        <v>19</v>
      </c>
      <c r="B229" s="344" t="s">
        <v>29</v>
      </c>
      <c r="C229" s="345">
        <f>C226/780</f>
        <v>0.08205128205128205</v>
      </c>
      <c r="D229" s="345">
        <f>D226/780</f>
        <v>0</v>
      </c>
      <c r="E229" s="345">
        <f>E226/780</f>
        <v>0.08205128205128205</v>
      </c>
      <c r="F229" s="344"/>
    </row>
    <row r="230" spans="1:6" ht="30">
      <c r="A230" s="22">
        <v>4</v>
      </c>
      <c r="B230" s="26" t="s">
        <v>17</v>
      </c>
      <c r="C230" s="25"/>
      <c r="D230" s="25"/>
      <c r="E230" s="25"/>
      <c r="F230" s="23"/>
    </row>
    <row r="231" spans="1:6" ht="30.75">
      <c r="A231" s="346" t="s">
        <v>13</v>
      </c>
      <c r="B231" s="325" t="s">
        <v>30</v>
      </c>
      <c r="C231" s="347" t="s">
        <v>639</v>
      </c>
      <c r="D231" s="347" t="s">
        <v>640</v>
      </c>
      <c r="E231" s="347" t="s">
        <v>640</v>
      </c>
      <c r="F231" s="348"/>
    </row>
    <row r="232" spans="1:6" ht="15">
      <c r="A232" s="349" t="s">
        <v>13</v>
      </c>
      <c r="B232" s="350" t="s">
        <v>31</v>
      </c>
      <c r="C232" s="351" t="s">
        <v>641</v>
      </c>
      <c r="D232" s="351" t="s">
        <v>131</v>
      </c>
      <c r="E232" s="351" t="s">
        <v>641</v>
      </c>
      <c r="F232" s="350"/>
    </row>
    <row r="233" spans="1:6" ht="15">
      <c r="A233" s="349" t="s">
        <v>13</v>
      </c>
      <c r="B233" s="350" t="s">
        <v>35</v>
      </c>
      <c r="C233" s="351"/>
      <c r="D233" s="351"/>
      <c r="E233" s="351"/>
      <c r="F233" s="350"/>
    </row>
    <row r="234" spans="1:6" ht="15">
      <c r="A234" s="349" t="s">
        <v>19</v>
      </c>
      <c r="B234" s="350" t="s">
        <v>26</v>
      </c>
      <c r="C234" s="352">
        <v>0.45</v>
      </c>
      <c r="D234" s="352">
        <v>0.1</v>
      </c>
      <c r="E234" s="352">
        <v>0.55</v>
      </c>
      <c r="F234" s="350"/>
    </row>
    <row r="235" spans="1:6" ht="15">
      <c r="A235" s="353" t="s">
        <v>19</v>
      </c>
      <c r="B235" s="344" t="s">
        <v>27</v>
      </c>
      <c r="C235" s="354">
        <v>0.2</v>
      </c>
      <c r="D235" s="354">
        <v>0.04</v>
      </c>
      <c r="E235" s="354">
        <v>0.24</v>
      </c>
      <c r="F235" s="344"/>
    </row>
    <row r="236" spans="1:6" ht="15">
      <c r="A236" s="22">
        <v>5</v>
      </c>
      <c r="B236" s="23" t="s">
        <v>18</v>
      </c>
      <c r="C236" s="25"/>
      <c r="D236" s="25"/>
      <c r="E236" s="25"/>
      <c r="F236" s="23"/>
    </row>
    <row r="237" spans="1:6" ht="30.75">
      <c r="A237" s="355" t="s">
        <v>13</v>
      </c>
      <c r="B237" s="325" t="s">
        <v>32</v>
      </c>
      <c r="C237" s="347" t="s">
        <v>642</v>
      </c>
      <c r="D237" s="347" t="s">
        <v>643</v>
      </c>
      <c r="E237" s="347" t="s">
        <v>644</v>
      </c>
      <c r="F237" s="348"/>
    </row>
    <row r="238" spans="1:6" ht="15">
      <c r="A238" s="356" t="s">
        <v>13</v>
      </c>
      <c r="B238" s="350" t="s">
        <v>20</v>
      </c>
      <c r="C238" s="351" t="s">
        <v>231</v>
      </c>
      <c r="D238" s="351" t="s">
        <v>231</v>
      </c>
      <c r="E238" s="351" t="s">
        <v>231</v>
      </c>
      <c r="F238" s="350"/>
    </row>
    <row r="239" spans="1:6" ht="15">
      <c r="A239" s="357" t="s">
        <v>13</v>
      </c>
      <c r="B239" s="344" t="s">
        <v>35</v>
      </c>
      <c r="C239" s="354">
        <v>0.3</v>
      </c>
      <c r="D239" s="354">
        <v>0.05</v>
      </c>
      <c r="E239" s="354">
        <f>C239+D239</f>
        <v>0.35</v>
      </c>
      <c r="F239" s="344"/>
    </row>
    <row r="240" spans="1:6" ht="15">
      <c r="A240" s="22">
        <v>6</v>
      </c>
      <c r="B240" s="23" t="s">
        <v>21</v>
      </c>
      <c r="C240" s="25"/>
      <c r="D240" s="25"/>
      <c r="E240" s="25"/>
      <c r="F240" s="23"/>
    </row>
    <row r="241" spans="1:6" ht="15">
      <c r="A241" s="60" t="s">
        <v>713</v>
      </c>
      <c r="B241" s="61" t="s">
        <v>714</v>
      </c>
      <c r="C241" s="61"/>
      <c r="D241" s="61"/>
      <c r="E241" s="61"/>
      <c r="F241" s="61"/>
    </row>
    <row r="242" spans="1:6" ht="15">
      <c r="A242" s="62">
        <v>1</v>
      </c>
      <c r="B242" s="63" t="s">
        <v>12</v>
      </c>
      <c r="C242" s="64"/>
      <c r="D242" s="64"/>
      <c r="E242" s="64"/>
      <c r="F242" s="63"/>
    </row>
    <row r="243" spans="1:6" ht="77.25">
      <c r="A243" s="65" t="s">
        <v>13</v>
      </c>
      <c r="B243" s="267" t="s">
        <v>127</v>
      </c>
      <c r="C243" s="270" t="s">
        <v>715</v>
      </c>
      <c r="D243" s="382"/>
      <c r="E243" s="383" t="s">
        <v>716</v>
      </c>
      <c r="F243" s="269"/>
    </row>
    <row r="244" spans="1:6" ht="93">
      <c r="A244" s="65" t="s">
        <v>13</v>
      </c>
      <c r="B244" s="270" t="s">
        <v>22</v>
      </c>
      <c r="C244" s="82" t="s">
        <v>717</v>
      </c>
      <c r="D244" s="384" t="s">
        <v>718</v>
      </c>
      <c r="E244" s="82" t="s">
        <v>719</v>
      </c>
      <c r="F244" s="269"/>
    </row>
    <row r="245" spans="1:6" ht="46.5">
      <c r="A245" s="65" t="s">
        <v>13</v>
      </c>
      <c r="B245" s="270" t="s">
        <v>23</v>
      </c>
      <c r="C245" s="385" t="s">
        <v>720</v>
      </c>
      <c r="D245" s="384" t="s">
        <v>721</v>
      </c>
      <c r="E245" s="385" t="s">
        <v>722</v>
      </c>
      <c r="F245" s="269"/>
    </row>
    <row r="246" spans="1:6" ht="46.5">
      <c r="A246" s="65" t="s">
        <v>13</v>
      </c>
      <c r="B246" s="82" t="s">
        <v>24</v>
      </c>
      <c r="C246" s="271" t="s">
        <v>723</v>
      </c>
      <c r="D246" s="386"/>
      <c r="E246" s="271" t="s">
        <v>724</v>
      </c>
      <c r="F246" s="269"/>
    </row>
    <row r="247" spans="1:6" ht="45">
      <c r="A247" s="69">
        <v>2</v>
      </c>
      <c r="B247" s="70" t="s">
        <v>33</v>
      </c>
      <c r="C247" s="751" t="s">
        <v>34</v>
      </c>
      <c r="D247" s="751"/>
      <c r="E247" s="752"/>
      <c r="F247" s="71"/>
    </row>
    <row r="248" spans="1:6" ht="15">
      <c r="A248" s="62">
        <v>3</v>
      </c>
      <c r="B248" s="63" t="s">
        <v>10</v>
      </c>
      <c r="C248" s="72"/>
      <c r="D248" s="72"/>
      <c r="E248" s="72"/>
      <c r="F248" s="63"/>
    </row>
    <row r="249" spans="1:6" ht="15">
      <c r="A249" s="73" t="s">
        <v>13</v>
      </c>
      <c r="B249" s="74" t="s">
        <v>14</v>
      </c>
      <c r="C249" s="387">
        <f>C250+C251</f>
        <v>2047</v>
      </c>
      <c r="D249" s="387">
        <v>0</v>
      </c>
      <c r="E249" s="387">
        <f>E250+E251</f>
        <v>2047</v>
      </c>
      <c r="F249" s="74"/>
    </row>
    <row r="250" spans="1:6" ht="15">
      <c r="A250" s="76" t="s">
        <v>19</v>
      </c>
      <c r="B250" s="77" t="s">
        <v>28</v>
      </c>
      <c r="C250" s="388">
        <v>1849</v>
      </c>
      <c r="D250" s="389">
        <f>E250-C250</f>
        <v>0</v>
      </c>
      <c r="E250" s="388">
        <v>1849</v>
      </c>
      <c r="F250" s="77"/>
    </row>
    <row r="251" spans="1:6" ht="15">
      <c r="A251" s="76" t="s">
        <v>19</v>
      </c>
      <c r="B251" s="77" t="s">
        <v>29</v>
      </c>
      <c r="C251" s="390">
        <v>198</v>
      </c>
      <c r="D251" s="389">
        <f>E251-C251</f>
        <v>0</v>
      </c>
      <c r="E251" s="390">
        <v>198</v>
      </c>
      <c r="F251" s="77"/>
    </row>
    <row r="252" spans="1:6" ht="15">
      <c r="A252" s="73" t="s">
        <v>13</v>
      </c>
      <c r="B252" s="74" t="s">
        <v>15</v>
      </c>
      <c r="C252" s="391">
        <v>50.4</v>
      </c>
      <c r="D252" s="389">
        <f>E252-C252</f>
        <v>0</v>
      </c>
      <c r="E252" s="391">
        <v>50.4</v>
      </c>
      <c r="F252" s="74"/>
    </row>
    <row r="253" spans="1:6" ht="15">
      <c r="A253" s="76" t="s">
        <v>19</v>
      </c>
      <c r="B253" s="77" t="s">
        <v>28</v>
      </c>
      <c r="C253" s="390">
        <v>56.4</v>
      </c>
      <c r="D253" s="389">
        <f>E253-C253</f>
        <v>0</v>
      </c>
      <c r="E253" s="390">
        <v>56.4</v>
      </c>
      <c r="F253" s="77"/>
    </row>
    <row r="254" spans="1:6" ht="15">
      <c r="A254" s="76" t="s">
        <v>19</v>
      </c>
      <c r="B254" s="77" t="s">
        <v>29</v>
      </c>
      <c r="C254" s="390">
        <v>25.3</v>
      </c>
      <c r="D254" s="389">
        <f>E254-C254</f>
        <v>0</v>
      </c>
      <c r="E254" s="390">
        <v>25.3</v>
      </c>
      <c r="F254" s="77"/>
    </row>
    <row r="255" spans="1:6" ht="30">
      <c r="A255" s="62">
        <v>4</v>
      </c>
      <c r="B255" s="70" t="s">
        <v>17</v>
      </c>
      <c r="C255" s="72"/>
      <c r="D255" s="72"/>
      <c r="E255" s="72"/>
      <c r="F255" s="63"/>
    </row>
    <row r="256" spans="1:6" ht="30.75">
      <c r="A256" s="81" t="s">
        <v>13</v>
      </c>
      <c r="B256" s="82" t="s">
        <v>30</v>
      </c>
      <c r="C256" s="390">
        <v>0</v>
      </c>
      <c r="D256" s="390">
        <v>0</v>
      </c>
      <c r="E256" s="390">
        <v>0</v>
      </c>
      <c r="F256" s="77"/>
    </row>
    <row r="257" spans="1:6" ht="15">
      <c r="A257" s="81" t="s">
        <v>13</v>
      </c>
      <c r="B257" s="77" t="s">
        <v>31</v>
      </c>
      <c r="C257" s="78" t="s">
        <v>725</v>
      </c>
      <c r="D257" s="78"/>
      <c r="E257" s="78" t="s">
        <v>725</v>
      </c>
      <c r="F257" s="77"/>
    </row>
    <row r="258" spans="1:6" ht="15">
      <c r="A258" s="81" t="s">
        <v>13</v>
      </c>
      <c r="B258" s="77" t="s">
        <v>35</v>
      </c>
      <c r="C258" s="392">
        <v>0.2</v>
      </c>
      <c r="D258" s="392">
        <v>0.12</v>
      </c>
      <c r="E258" s="392">
        <v>0.32</v>
      </c>
      <c r="F258" s="77"/>
    </row>
    <row r="259" spans="1:6" ht="15">
      <c r="A259" s="81" t="s">
        <v>19</v>
      </c>
      <c r="B259" s="77" t="s">
        <v>26</v>
      </c>
      <c r="C259" s="392">
        <v>0.2</v>
      </c>
      <c r="D259" s="392">
        <v>0.05</v>
      </c>
      <c r="E259" s="392">
        <v>0.25</v>
      </c>
      <c r="F259" s="77"/>
    </row>
    <row r="260" spans="1:6" ht="15">
      <c r="A260" s="81" t="s">
        <v>19</v>
      </c>
      <c r="B260" s="77" t="s">
        <v>27</v>
      </c>
      <c r="C260" s="392">
        <v>0.1</v>
      </c>
      <c r="D260" s="392">
        <v>0.05</v>
      </c>
      <c r="E260" s="392">
        <v>0.15</v>
      </c>
      <c r="F260" s="77"/>
    </row>
    <row r="261" spans="1:6" ht="15">
      <c r="A261" s="62">
        <v>5</v>
      </c>
      <c r="B261" s="63" t="s">
        <v>18</v>
      </c>
      <c r="C261" s="72"/>
      <c r="D261" s="72"/>
      <c r="E261" s="72"/>
      <c r="F261" s="63"/>
    </row>
    <row r="262" spans="1:6" ht="30.75">
      <c r="A262" s="85" t="s">
        <v>13</v>
      </c>
      <c r="B262" s="82" t="s">
        <v>32</v>
      </c>
      <c r="C262" s="78" t="s">
        <v>726</v>
      </c>
      <c r="D262" s="390"/>
      <c r="E262" s="78" t="s">
        <v>726</v>
      </c>
      <c r="F262" s="77"/>
    </row>
    <row r="263" spans="1:6" ht="15">
      <c r="A263" s="85" t="s">
        <v>13</v>
      </c>
      <c r="B263" s="77" t="s">
        <v>20</v>
      </c>
      <c r="C263" s="78" t="s">
        <v>726</v>
      </c>
      <c r="D263" s="320"/>
      <c r="E263" s="78" t="s">
        <v>726</v>
      </c>
      <c r="F263" s="77"/>
    </row>
    <row r="264" spans="1:6" ht="15">
      <c r="A264" s="85" t="s">
        <v>13</v>
      </c>
      <c r="B264" s="77" t="s">
        <v>35</v>
      </c>
      <c r="C264" s="393">
        <v>0.95</v>
      </c>
      <c r="D264" s="320"/>
      <c r="E264" s="393">
        <v>0.95</v>
      </c>
      <c r="F264" s="77"/>
    </row>
    <row r="265" spans="1:6" ht="15">
      <c r="A265" s="62">
        <v>6</v>
      </c>
      <c r="B265" s="63" t="s">
        <v>21</v>
      </c>
      <c r="C265" s="63"/>
      <c r="D265" s="63"/>
      <c r="E265" s="63"/>
      <c r="F265" s="63"/>
    </row>
    <row r="266" spans="1:6" ht="15">
      <c r="A266" s="14" t="s">
        <v>727</v>
      </c>
      <c r="B266" s="20" t="s">
        <v>728</v>
      </c>
      <c r="C266" s="20"/>
      <c r="D266" s="20"/>
      <c r="E266" s="20"/>
      <c r="F266" s="20"/>
    </row>
    <row r="267" spans="1:6" ht="15">
      <c r="A267" s="22">
        <v>1</v>
      </c>
      <c r="B267" s="23" t="s">
        <v>12</v>
      </c>
      <c r="C267" s="24"/>
      <c r="D267" s="24"/>
      <c r="E267" s="24"/>
      <c r="F267" s="23"/>
    </row>
    <row r="268" spans="1:6" ht="123.75">
      <c r="A268" s="31" t="s">
        <v>13</v>
      </c>
      <c r="B268" s="283" t="s">
        <v>127</v>
      </c>
      <c r="C268" s="394" t="s">
        <v>729</v>
      </c>
      <c r="D268" s="16" t="s">
        <v>730</v>
      </c>
      <c r="E268" s="16" t="s">
        <v>731</v>
      </c>
      <c r="F268" s="16"/>
    </row>
    <row r="269" spans="1:6" ht="108">
      <c r="A269" s="31" t="s">
        <v>13</v>
      </c>
      <c r="B269" s="33" t="s">
        <v>22</v>
      </c>
      <c r="C269" s="50" t="s">
        <v>732</v>
      </c>
      <c r="D269" s="50" t="s">
        <v>1709</v>
      </c>
      <c r="E269" s="50" t="s">
        <v>733</v>
      </c>
      <c r="F269" s="16" t="s">
        <v>734</v>
      </c>
    </row>
    <row r="270" spans="1:6" ht="46.5">
      <c r="A270" s="31" t="s">
        <v>13</v>
      </c>
      <c r="B270" s="33" t="s">
        <v>23</v>
      </c>
      <c r="C270" s="50" t="s">
        <v>275</v>
      </c>
      <c r="D270" s="50" t="s">
        <v>275</v>
      </c>
      <c r="E270" s="50" t="s">
        <v>275</v>
      </c>
      <c r="F270" s="32"/>
    </row>
    <row r="271" spans="1:6" ht="46.5">
      <c r="A271" s="31" t="s">
        <v>13</v>
      </c>
      <c r="B271" s="16" t="s">
        <v>24</v>
      </c>
      <c r="C271" s="284"/>
      <c r="D271" s="50" t="s">
        <v>275</v>
      </c>
      <c r="E271" s="50" t="s">
        <v>275</v>
      </c>
      <c r="F271" s="16"/>
    </row>
    <row r="272" spans="1:6" ht="45">
      <c r="A272" s="25">
        <v>2</v>
      </c>
      <c r="B272" s="26" t="s">
        <v>33</v>
      </c>
      <c r="C272" s="749" t="s">
        <v>34</v>
      </c>
      <c r="D272" s="749"/>
      <c r="E272" s="750"/>
      <c r="F272" s="27"/>
    </row>
    <row r="273" spans="1:6" ht="15">
      <c r="A273" s="22">
        <v>3</v>
      </c>
      <c r="B273" s="23" t="s">
        <v>10</v>
      </c>
      <c r="C273" s="28"/>
      <c r="D273" s="28"/>
      <c r="E273" s="28"/>
      <c r="F273" s="23"/>
    </row>
    <row r="274" spans="1:6" ht="15">
      <c r="A274" s="36" t="s">
        <v>13</v>
      </c>
      <c r="B274" s="37" t="s">
        <v>14</v>
      </c>
      <c r="C274" s="39">
        <v>4.021</v>
      </c>
      <c r="D274" s="395" t="s">
        <v>275</v>
      </c>
      <c r="E274" s="38">
        <v>4.021</v>
      </c>
      <c r="F274" s="37"/>
    </row>
    <row r="275" spans="1:6" ht="15">
      <c r="A275" s="17" t="s">
        <v>19</v>
      </c>
      <c r="B275" s="13" t="s">
        <v>28</v>
      </c>
      <c r="C275" s="29" t="s">
        <v>735</v>
      </c>
      <c r="D275" s="29" t="s">
        <v>275</v>
      </c>
      <c r="E275" s="29" t="s">
        <v>735</v>
      </c>
      <c r="F275" s="13"/>
    </row>
    <row r="276" spans="1:6" ht="15">
      <c r="A276" s="17" t="s">
        <v>19</v>
      </c>
      <c r="B276" s="13" t="s">
        <v>29</v>
      </c>
      <c r="C276" s="29">
        <v>85</v>
      </c>
      <c r="D276" s="29" t="s">
        <v>275</v>
      </c>
      <c r="E276" s="29">
        <v>85</v>
      </c>
      <c r="F276" s="13"/>
    </row>
    <row r="277" spans="1:6" ht="15">
      <c r="A277" s="36" t="s">
        <v>13</v>
      </c>
      <c r="B277" s="37" t="s">
        <v>15</v>
      </c>
      <c r="C277" s="38">
        <v>78.2</v>
      </c>
      <c r="D277" s="38" t="s">
        <v>275</v>
      </c>
      <c r="E277" s="38">
        <v>78.2</v>
      </c>
      <c r="F277" s="37"/>
    </row>
    <row r="278" spans="1:6" ht="15">
      <c r="A278" s="17" t="s">
        <v>19</v>
      </c>
      <c r="B278" s="13" t="s">
        <v>28</v>
      </c>
      <c r="C278" s="30">
        <v>0.672</v>
      </c>
      <c r="D278" s="396" t="s">
        <v>275</v>
      </c>
      <c r="E278" s="396">
        <v>0.672</v>
      </c>
      <c r="F278" s="13"/>
    </row>
    <row r="279" spans="1:6" ht="15">
      <c r="A279" s="17" t="s">
        <v>19</v>
      </c>
      <c r="B279" s="13" t="s">
        <v>29</v>
      </c>
      <c r="C279" s="29">
        <v>10.61</v>
      </c>
      <c r="D279" s="396" t="s">
        <v>275</v>
      </c>
      <c r="E279" s="396">
        <v>0.1061</v>
      </c>
      <c r="F279" s="13"/>
    </row>
    <row r="280" spans="1:6" ht="30">
      <c r="A280" s="22">
        <v>4</v>
      </c>
      <c r="B280" s="26" t="s">
        <v>17</v>
      </c>
      <c r="C280" s="28"/>
      <c r="D280" s="28"/>
      <c r="E280" s="28"/>
      <c r="F280" s="23"/>
    </row>
    <row r="281" spans="1:6" ht="30.75">
      <c r="A281" s="18" t="s">
        <v>13</v>
      </c>
      <c r="B281" s="16" t="s">
        <v>30</v>
      </c>
      <c r="C281" s="29" t="s">
        <v>736</v>
      </c>
      <c r="D281" s="29" t="s">
        <v>275</v>
      </c>
      <c r="E281" s="29" t="s">
        <v>737</v>
      </c>
      <c r="F281" s="13"/>
    </row>
    <row r="282" spans="1:6" ht="15">
      <c r="A282" s="397" t="s">
        <v>13</v>
      </c>
      <c r="B282" s="59" t="s">
        <v>31</v>
      </c>
      <c r="C282" s="57" t="s">
        <v>738</v>
      </c>
      <c r="D282" s="57" t="s">
        <v>275</v>
      </c>
      <c r="E282" s="57" t="s">
        <v>737</v>
      </c>
      <c r="F282" s="59"/>
    </row>
    <row r="283" spans="1:6" ht="15">
      <c r="A283" s="397" t="s">
        <v>13</v>
      </c>
      <c r="B283" s="59" t="s">
        <v>35</v>
      </c>
      <c r="C283" s="58">
        <v>0.55</v>
      </c>
      <c r="D283" s="58" t="s">
        <v>275</v>
      </c>
      <c r="E283" s="58">
        <v>0.55</v>
      </c>
      <c r="F283" s="59"/>
    </row>
    <row r="284" spans="1:6" ht="15">
      <c r="A284" s="18" t="s">
        <v>19</v>
      </c>
      <c r="B284" s="13" t="s">
        <v>26</v>
      </c>
      <c r="C284" s="58">
        <v>0.55</v>
      </c>
      <c r="D284" s="58" t="s">
        <v>275</v>
      </c>
      <c r="E284" s="58">
        <v>0.55</v>
      </c>
      <c r="F284" s="13"/>
    </row>
    <row r="285" spans="1:6" ht="15">
      <c r="A285" s="18" t="s">
        <v>19</v>
      </c>
      <c r="B285" s="13" t="s">
        <v>27</v>
      </c>
      <c r="C285" s="58">
        <v>0.25</v>
      </c>
      <c r="D285" s="58" t="s">
        <v>275</v>
      </c>
      <c r="E285" s="58">
        <v>0.25</v>
      </c>
      <c r="F285" s="13"/>
    </row>
    <row r="286" spans="1:6" ht="15">
      <c r="A286" s="22">
        <v>5</v>
      </c>
      <c r="B286" s="23" t="s">
        <v>18</v>
      </c>
      <c r="C286" s="28"/>
      <c r="D286" s="28"/>
      <c r="E286" s="28"/>
      <c r="F286" s="23"/>
    </row>
    <row r="287" spans="1:6" ht="30.75">
      <c r="A287" s="19" t="s">
        <v>13</v>
      </c>
      <c r="B287" s="16" t="s">
        <v>32</v>
      </c>
      <c r="C287" s="29" t="s">
        <v>739</v>
      </c>
      <c r="D287" s="29" t="s">
        <v>275</v>
      </c>
      <c r="E287" s="29" t="s">
        <v>739</v>
      </c>
      <c r="F287" s="13"/>
    </row>
    <row r="288" spans="1:6" ht="15">
      <c r="A288" s="19" t="s">
        <v>13</v>
      </c>
      <c r="B288" s="13" t="s">
        <v>20</v>
      </c>
      <c r="C288" s="29" t="s">
        <v>739</v>
      </c>
      <c r="D288" s="29" t="s">
        <v>275</v>
      </c>
      <c r="E288" s="29" t="s">
        <v>739</v>
      </c>
      <c r="F288" s="13"/>
    </row>
    <row r="289" spans="1:6" ht="15">
      <c r="A289" s="19" t="s">
        <v>13</v>
      </c>
      <c r="B289" s="13" t="s">
        <v>35</v>
      </c>
      <c r="C289" s="52">
        <v>0.6</v>
      </c>
      <c r="D289" s="58" t="s">
        <v>275</v>
      </c>
      <c r="E289" s="52">
        <v>0.6</v>
      </c>
      <c r="F289" s="13"/>
    </row>
    <row r="290" spans="1:6" ht="15">
      <c r="A290" s="22">
        <v>6</v>
      </c>
      <c r="B290" s="23" t="s">
        <v>21</v>
      </c>
      <c r="C290" s="23"/>
      <c r="D290" s="23"/>
      <c r="E290" s="23"/>
      <c r="F290" s="23"/>
    </row>
    <row r="291" spans="1:6" ht="46.5">
      <c r="A291" s="17"/>
      <c r="B291" s="398" t="s">
        <v>740</v>
      </c>
      <c r="C291" s="13"/>
      <c r="D291" s="13"/>
      <c r="E291" s="13"/>
      <c r="F291" s="13"/>
    </row>
    <row r="292" spans="1:6" ht="15">
      <c r="A292" s="60" t="s">
        <v>801</v>
      </c>
      <c r="B292" s="61" t="s">
        <v>802</v>
      </c>
      <c r="C292" s="61"/>
      <c r="D292" s="61"/>
      <c r="E292" s="61"/>
      <c r="F292" s="61"/>
    </row>
    <row r="293" spans="1:6" ht="15">
      <c r="A293" s="62">
        <v>1</v>
      </c>
      <c r="B293" s="63" t="s">
        <v>12</v>
      </c>
      <c r="C293" s="64"/>
      <c r="D293" s="64"/>
      <c r="E293" s="64"/>
      <c r="F293" s="63"/>
    </row>
    <row r="294" spans="1:6" ht="93">
      <c r="A294" s="65" t="s">
        <v>13</v>
      </c>
      <c r="B294" s="269" t="s">
        <v>127</v>
      </c>
      <c r="C294" s="268" t="s">
        <v>803</v>
      </c>
      <c r="D294" s="268"/>
      <c r="E294" s="268" t="s">
        <v>803</v>
      </c>
      <c r="F294" s="269"/>
    </row>
    <row r="295" spans="1:6" ht="46.5">
      <c r="A295" s="65" t="s">
        <v>13</v>
      </c>
      <c r="B295" s="270" t="s">
        <v>22</v>
      </c>
      <c r="C295" s="401" t="s">
        <v>804</v>
      </c>
      <c r="D295" s="401" t="s">
        <v>1710</v>
      </c>
      <c r="E295" s="401" t="s">
        <v>804</v>
      </c>
      <c r="F295" s="269"/>
    </row>
    <row r="296" spans="1:6" ht="61.5">
      <c r="A296" s="65" t="s">
        <v>13</v>
      </c>
      <c r="B296" s="270" t="s">
        <v>23</v>
      </c>
      <c r="C296" s="402" t="s">
        <v>805</v>
      </c>
      <c r="D296" s="401" t="s">
        <v>1710</v>
      </c>
      <c r="E296" s="402" t="s">
        <v>805</v>
      </c>
      <c r="F296" s="269"/>
    </row>
    <row r="297" spans="1:6" ht="46.5">
      <c r="A297" s="69">
        <v>2</v>
      </c>
      <c r="B297" s="270" t="s">
        <v>24</v>
      </c>
      <c r="C297" s="401" t="s">
        <v>806</v>
      </c>
      <c r="D297" s="401" t="s">
        <v>1710</v>
      </c>
      <c r="E297" s="401" t="s">
        <v>806</v>
      </c>
      <c r="F297" s="71"/>
    </row>
    <row r="298" spans="1:6" ht="15">
      <c r="A298" s="62">
        <v>3</v>
      </c>
      <c r="B298" s="63" t="s">
        <v>10</v>
      </c>
      <c r="C298" s="72"/>
      <c r="D298" s="72"/>
      <c r="E298" s="72"/>
      <c r="F298" s="63"/>
    </row>
    <row r="299" spans="1:6" ht="15">
      <c r="A299" s="73" t="s">
        <v>13</v>
      </c>
      <c r="B299" s="74" t="s">
        <v>14</v>
      </c>
      <c r="C299" s="403">
        <v>5008</v>
      </c>
      <c r="D299" s="75"/>
      <c r="E299" s="403">
        <v>5008</v>
      </c>
      <c r="F299" s="74"/>
    </row>
    <row r="300" spans="1:6" ht="15">
      <c r="A300" s="76" t="s">
        <v>19</v>
      </c>
      <c r="B300" s="77" t="s">
        <v>28</v>
      </c>
      <c r="C300" s="404">
        <v>4831</v>
      </c>
      <c r="D300" s="78"/>
      <c r="E300" s="404">
        <v>4831</v>
      </c>
      <c r="F300" s="77"/>
    </row>
    <row r="301" spans="1:6" ht="15">
      <c r="A301" s="76" t="s">
        <v>19</v>
      </c>
      <c r="B301" s="77" t="s">
        <v>29</v>
      </c>
      <c r="C301" s="404">
        <v>177</v>
      </c>
      <c r="D301" s="78"/>
      <c r="E301" s="404">
        <v>177</v>
      </c>
      <c r="F301" s="77"/>
    </row>
    <row r="302" spans="1:6" ht="15">
      <c r="A302" s="73" t="s">
        <v>13</v>
      </c>
      <c r="B302" s="74" t="s">
        <v>15</v>
      </c>
      <c r="C302" s="405">
        <v>0.8909446717665895</v>
      </c>
      <c r="D302" s="75"/>
      <c r="E302" s="405">
        <v>0.8909446717665895</v>
      </c>
      <c r="F302" s="74"/>
    </row>
    <row r="303" spans="1:6" ht="15">
      <c r="A303" s="76" t="s">
        <v>19</v>
      </c>
      <c r="B303" s="77" t="s">
        <v>28</v>
      </c>
      <c r="C303" s="404">
        <v>100</v>
      </c>
      <c r="D303" s="78"/>
      <c r="E303" s="404">
        <v>100</v>
      </c>
      <c r="F303" s="77"/>
    </row>
    <row r="304" spans="1:6" ht="15">
      <c r="A304" s="76" t="s">
        <v>19</v>
      </c>
      <c r="B304" s="77" t="s">
        <v>29</v>
      </c>
      <c r="C304" s="404">
        <v>22.4</v>
      </c>
      <c r="D304" s="78"/>
      <c r="E304" s="404">
        <v>22.4</v>
      </c>
      <c r="F304" s="77"/>
    </row>
    <row r="305" spans="1:6" ht="30">
      <c r="A305" s="62">
        <v>4</v>
      </c>
      <c r="B305" s="70" t="s">
        <v>17</v>
      </c>
      <c r="C305" s="72"/>
      <c r="D305" s="72"/>
      <c r="E305" s="72"/>
      <c r="F305" s="63"/>
    </row>
    <row r="306" spans="1:6" ht="30.75">
      <c r="A306" s="81" t="s">
        <v>13</v>
      </c>
      <c r="B306" s="82" t="s">
        <v>30</v>
      </c>
      <c r="C306" s="404" t="s">
        <v>807</v>
      </c>
      <c r="D306" s="76" t="s">
        <v>319</v>
      </c>
      <c r="E306" s="406" t="s">
        <v>737</v>
      </c>
      <c r="F306" s="77"/>
    </row>
    <row r="307" spans="1:6" ht="15">
      <c r="A307" s="81" t="s">
        <v>13</v>
      </c>
      <c r="B307" s="77" t="s">
        <v>31</v>
      </c>
      <c r="C307" s="404" t="s">
        <v>808</v>
      </c>
      <c r="D307" s="404" t="s">
        <v>808</v>
      </c>
      <c r="E307" s="407" t="s">
        <v>808</v>
      </c>
      <c r="F307" s="77"/>
    </row>
    <row r="308" spans="1:6" ht="15">
      <c r="A308" s="81" t="s">
        <v>13</v>
      </c>
      <c r="B308" s="77" t="s">
        <v>35</v>
      </c>
      <c r="C308" s="404"/>
      <c r="D308" s="404"/>
      <c r="E308" s="407"/>
      <c r="F308" s="77"/>
    </row>
    <row r="309" spans="1:6" ht="15">
      <c r="A309" s="81" t="s">
        <v>19</v>
      </c>
      <c r="B309" s="77" t="s">
        <v>26</v>
      </c>
      <c r="C309" s="408">
        <v>0.37</v>
      </c>
      <c r="D309" s="408">
        <v>0.03</v>
      </c>
      <c r="E309" s="408">
        <v>0.4</v>
      </c>
      <c r="F309" s="77"/>
    </row>
    <row r="310" spans="1:6" ht="15">
      <c r="A310" s="81" t="s">
        <v>19</v>
      </c>
      <c r="B310" s="77" t="s">
        <v>27</v>
      </c>
      <c r="C310" s="406" t="s">
        <v>809</v>
      </c>
      <c r="D310" s="406" t="s">
        <v>809</v>
      </c>
      <c r="E310" s="406" t="s">
        <v>809</v>
      </c>
      <c r="F310" s="77"/>
    </row>
    <row r="311" spans="1:6" ht="15">
      <c r="A311" s="62">
        <v>5</v>
      </c>
      <c r="B311" s="63" t="s">
        <v>18</v>
      </c>
      <c r="C311" s="62"/>
      <c r="D311" s="62"/>
      <c r="E311" s="409"/>
      <c r="F311" s="63"/>
    </row>
    <row r="312" spans="1:6" ht="30.75">
      <c r="A312" s="85" t="s">
        <v>13</v>
      </c>
      <c r="B312" s="82" t="s">
        <v>32</v>
      </c>
      <c r="C312" s="76" t="s">
        <v>810</v>
      </c>
      <c r="D312" s="410" t="s">
        <v>810</v>
      </c>
      <c r="E312" s="406" t="s">
        <v>810</v>
      </c>
      <c r="F312" s="77"/>
    </row>
    <row r="313" spans="1:6" ht="15">
      <c r="A313" s="85" t="s">
        <v>13</v>
      </c>
      <c r="B313" s="77" t="s">
        <v>20</v>
      </c>
      <c r="C313" s="404" t="s">
        <v>811</v>
      </c>
      <c r="D313" s="277"/>
      <c r="E313" s="406" t="s">
        <v>811</v>
      </c>
      <c r="F313" s="77"/>
    </row>
    <row r="314" spans="1:6" ht="15">
      <c r="A314" s="85" t="s">
        <v>13</v>
      </c>
      <c r="B314" s="77" t="s">
        <v>35</v>
      </c>
      <c r="C314" s="408">
        <v>0</v>
      </c>
      <c r="D314" s="408">
        <v>0</v>
      </c>
      <c r="E314" s="408">
        <v>0</v>
      </c>
      <c r="F314" s="77"/>
    </row>
    <row r="315" spans="1:6" ht="15">
      <c r="A315" s="62">
        <v>6</v>
      </c>
      <c r="B315" s="63" t="s">
        <v>21</v>
      </c>
      <c r="C315" s="63"/>
      <c r="D315" s="63"/>
      <c r="E315" s="63"/>
      <c r="F315" s="63"/>
    </row>
    <row r="316" spans="1:6" ht="15">
      <c r="A316" s="14" t="s">
        <v>812</v>
      </c>
      <c r="B316" s="20" t="s">
        <v>848</v>
      </c>
      <c r="C316" s="20"/>
      <c r="D316" s="20"/>
      <c r="E316" s="20"/>
      <c r="F316" s="20"/>
    </row>
    <row r="317" spans="1:6" ht="15">
      <c r="A317" s="22">
        <v>1</v>
      </c>
      <c r="B317" s="23" t="s">
        <v>12</v>
      </c>
      <c r="C317" s="24"/>
      <c r="D317" s="24"/>
      <c r="E317" s="24"/>
      <c r="F317" s="23"/>
    </row>
    <row r="318" spans="1:6" ht="77.25">
      <c r="A318" s="31" t="s">
        <v>13</v>
      </c>
      <c r="B318" s="283" t="s">
        <v>127</v>
      </c>
      <c r="C318" s="16" t="s">
        <v>849</v>
      </c>
      <c r="D318" s="16" t="s">
        <v>329</v>
      </c>
      <c r="E318" s="16" t="s">
        <v>849</v>
      </c>
      <c r="F318" s="32"/>
    </row>
    <row r="319" spans="1:6" ht="93">
      <c r="A319" s="31" t="s">
        <v>13</v>
      </c>
      <c r="B319" s="33" t="s">
        <v>22</v>
      </c>
      <c r="C319" s="50" t="s">
        <v>850</v>
      </c>
      <c r="D319" s="50" t="s">
        <v>1711</v>
      </c>
      <c r="E319" s="50" t="s">
        <v>850</v>
      </c>
      <c r="F319" s="32"/>
    </row>
    <row r="320" spans="1:6" ht="46.5">
      <c r="A320" s="31" t="s">
        <v>13</v>
      </c>
      <c r="B320" s="33" t="s">
        <v>23</v>
      </c>
      <c r="C320" s="50" t="s">
        <v>851</v>
      </c>
      <c r="D320" s="50" t="s">
        <v>1711</v>
      </c>
      <c r="E320" s="50" t="s">
        <v>851</v>
      </c>
      <c r="F320" s="32"/>
    </row>
    <row r="321" spans="1:6" ht="46.5">
      <c r="A321" s="31" t="s">
        <v>13</v>
      </c>
      <c r="B321" s="16" t="s">
        <v>24</v>
      </c>
      <c r="C321" s="50" t="s">
        <v>329</v>
      </c>
      <c r="D321" s="50" t="s">
        <v>1711</v>
      </c>
      <c r="E321" s="50" t="s">
        <v>329</v>
      </c>
      <c r="F321" s="32"/>
    </row>
    <row r="322" spans="1:6" ht="45">
      <c r="A322" s="25">
        <v>2</v>
      </c>
      <c r="B322" s="26" t="s">
        <v>33</v>
      </c>
      <c r="C322" s="749" t="s">
        <v>34</v>
      </c>
      <c r="D322" s="749"/>
      <c r="E322" s="750"/>
      <c r="F322" s="27"/>
    </row>
    <row r="323" spans="1:6" ht="15">
      <c r="A323" s="22">
        <v>3</v>
      </c>
      <c r="B323" s="23" t="s">
        <v>10</v>
      </c>
      <c r="C323" s="28"/>
      <c r="D323" s="28"/>
      <c r="E323" s="28"/>
      <c r="F323" s="23"/>
    </row>
    <row r="324" spans="1:6" ht="15">
      <c r="A324" s="36" t="s">
        <v>13</v>
      </c>
      <c r="B324" s="37" t="s">
        <v>14</v>
      </c>
      <c r="C324" s="38"/>
      <c r="D324" s="437">
        <f>D325+D326</f>
        <v>2476.57</v>
      </c>
      <c r="E324" s="38"/>
      <c r="F324" s="37"/>
    </row>
    <row r="325" spans="1:6" ht="15">
      <c r="A325" s="17" t="s">
        <v>19</v>
      </c>
      <c r="B325" s="13" t="s">
        <v>28</v>
      </c>
      <c r="C325" s="29"/>
      <c r="D325" s="438">
        <v>2074.82</v>
      </c>
      <c r="E325" s="29"/>
      <c r="F325" s="13"/>
    </row>
    <row r="326" spans="1:6" ht="15">
      <c r="A326" s="17" t="s">
        <v>19</v>
      </c>
      <c r="B326" s="13" t="s">
        <v>29</v>
      </c>
      <c r="C326" s="29"/>
      <c r="D326" s="438">
        <v>401.75</v>
      </c>
      <c r="E326" s="29"/>
      <c r="F326" s="13"/>
    </row>
    <row r="327" spans="1:6" ht="15">
      <c r="A327" s="36" t="s">
        <v>13</v>
      </c>
      <c r="B327" s="37" t="s">
        <v>15</v>
      </c>
      <c r="C327" s="38"/>
      <c r="D327" s="30">
        <v>0.57</v>
      </c>
      <c r="E327" s="38"/>
      <c r="F327" s="37"/>
    </row>
    <row r="328" spans="1:6" ht="15">
      <c r="A328" s="17" t="s">
        <v>19</v>
      </c>
      <c r="B328" s="13" t="s">
        <v>28</v>
      </c>
      <c r="C328" s="29"/>
      <c r="D328" s="30">
        <v>0.57</v>
      </c>
      <c r="E328" s="29"/>
      <c r="F328" s="13"/>
    </row>
    <row r="329" spans="1:6" ht="15">
      <c r="A329" s="17" t="s">
        <v>19</v>
      </c>
      <c r="B329" s="13" t="s">
        <v>29</v>
      </c>
      <c r="C329" s="29"/>
      <c r="D329" s="30">
        <v>0.54</v>
      </c>
      <c r="E329" s="29"/>
      <c r="F329" s="13"/>
    </row>
    <row r="330" spans="1:6" ht="30">
      <c r="A330" s="22">
        <v>4</v>
      </c>
      <c r="B330" s="26" t="s">
        <v>17</v>
      </c>
      <c r="C330" s="28"/>
      <c r="D330" s="28"/>
      <c r="E330" s="28"/>
      <c r="F330" s="23"/>
    </row>
    <row r="331" spans="1:6" ht="30.75">
      <c r="A331" s="18" t="s">
        <v>13</v>
      </c>
      <c r="B331" s="16" t="s">
        <v>30</v>
      </c>
      <c r="C331" s="29" t="s">
        <v>852</v>
      </c>
      <c r="D331" s="29" t="s">
        <v>92</v>
      </c>
      <c r="E331" s="29" t="s">
        <v>852</v>
      </c>
      <c r="F331" s="13"/>
    </row>
    <row r="332" spans="1:6" ht="15">
      <c r="A332" s="18" t="s">
        <v>13</v>
      </c>
      <c r="B332" s="13" t="s">
        <v>31</v>
      </c>
      <c r="C332" s="29" t="s">
        <v>133</v>
      </c>
      <c r="D332" s="29" t="s">
        <v>92</v>
      </c>
      <c r="E332" s="29" t="s">
        <v>133</v>
      </c>
      <c r="F332" s="13"/>
    </row>
    <row r="333" spans="1:6" ht="15">
      <c r="A333" s="18" t="s">
        <v>13</v>
      </c>
      <c r="B333" s="13" t="s">
        <v>35</v>
      </c>
      <c r="C333" s="29"/>
      <c r="D333" s="29"/>
      <c r="E333" s="29"/>
      <c r="F333" s="13"/>
    </row>
    <row r="334" spans="1:6" ht="15">
      <c r="A334" s="18" t="s">
        <v>19</v>
      </c>
      <c r="B334" s="13" t="s">
        <v>26</v>
      </c>
      <c r="C334" s="30">
        <v>0.5</v>
      </c>
      <c r="D334" s="30">
        <v>0.1</v>
      </c>
      <c r="E334" s="30">
        <v>0.6</v>
      </c>
      <c r="F334" s="13"/>
    </row>
    <row r="335" spans="1:6" ht="15">
      <c r="A335" s="439" t="s">
        <v>19</v>
      </c>
      <c r="B335" s="440" t="s">
        <v>27</v>
      </c>
      <c r="C335" s="441"/>
      <c r="D335" s="441"/>
      <c r="E335" s="441"/>
      <c r="F335" s="440"/>
    </row>
    <row r="336" spans="1:6" ht="15">
      <c r="A336" s="22">
        <v>5</v>
      </c>
      <c r="B336" s="23" t="s">
        <v>18</v>
      </c>
      <c r="C336" s="28"/>
      <c r="D336" s="28"/>
      <c r="E336" s="28"/>
      <c r="F336" s="23"/>
    </row>
    <row r="337" spans="1:6" ht="30.75">
      <c r="A337" s="19" t="s">
        <v>13</v>
      </c>
      <c r="B337" s="16" t="s">
        <v>32</v>
      </c>
      <c r="C337" s="29" t="s">
        <v>853</v>
      </c>
      <c r="D337" s="29" t="s">
        <v>324</v>
      </c>
      <c r="E337" s="29" t="s">
        <v>854</v>
      </c>
      <c r="F337" s="13"/>
    </row>
    <row r="338" spans="1:6" ht="15">
      <c r="A338" s="19" t="s">
        <v>13</v>
      </c>
      <c r="B338" s="13" t="s">
        <v>20</v>
      </c>
      <c r="C338" s="17" t="s">
        <v>134</v>
      </c>
      <c r="D338" s="17">
        <v>0</v>
      </c>
      <c r="E338" s="17" t="s">
        <v>134</v>
      </c>
      <c r="F338" s="13"/>
    </row>
    <row r="339" spans="1:6" ht="15">
      <c r="A339" s="19" t="s">
        <v>13</v>
      </c>
      <c r="B339" s="13" t="s">
        <v>35</v>
      </c>
      <c r="C339" s="52"/>
      <c r="D339" s="13"/>
      <c r="E339" s="13"/>
      <c r="F339" s="13"/>
    </row>
    <row r="340" spans="1:6" ht="15">
      <c r="A340" s="442" t="s">
        <v>847</v>
      </c>
      <c r="B340" s="70" t="s">
        <v>856</v>
      </c>
      <c r="C340" s="70"/>
      <c r="D340" s="70"/>
      <c r="E340" s="70"/>
      <c r="F340" s="70"/>
    </row>
    <row r="341" spans="1:6" ht="30">
      <c r="A341" s="442">
        <v>1</v>
      </c>
      <c r="B341" s="70" t="s">
        <v>12</v>
      </c>
      <c r="C341" s="443"/>
      <c r="D341" s="443"/>
      <c r="E341" s="443"/>
      <c r="F341" s="70"/>
    </row>
    <row r="342" spans="1:6" ht="108">
      <c r="A342" s="444" t="s">
        <v>13</v>
      </c>
      <c r="B342" s="270" t="s">
        <v>127</v>
      </c>
      <c r="C342" s="445" t="s">
        <v>857</v>
      </c>
      <c r="D342" s="268" t="s">
        <v>275</v>
      </c>
      <c r="E342" s="445" t="s">
        <v>857</v>
      </c>
      <c r="F342" s="446" t="s">
        <v>858</v>
      </c>
    </row>
    <row r="343" spans="1:6" ht="61.5">
      <c r="A343" s="444" t="s">
        <v>13</v>
      </c>
      <c r="B343" s="270" t="s">
        <v>22</v>
      </c>
      <c r="C343" s="447" t="s">
        <v>859</v>
      </c>
      <c r="D343" s="271" t="s">
        <v>860</v>
      </c>
      <c r="E343" s="447" t="s">
        <v>861</v>
      </c>
      <c r="F343" s="446" t="s">
        <v>862</v>
      </c>
    </row>
    <row r="344" spans="1:6" ht="93">
      <c r="A344" s="444" t="s">
        <v>13</v>
      </c>
      <c r="B344" s="270" t="s">
        <v>23</v>
      </c>
      <c r="C344" s="447" t="s">
        <v>863</v>
      </c>
      <c r="D344" s="271" t="s">
        <v>864</v>
      </c>
      <c r="E344" s="447" t="s">
        <v>865</v>
      </c>
      <c r="F344" s="446" t="s">
        <v>866</v>
      </c>
    </row>
    <row r="345" spans="1:6" ht="46.5">
      <c r="A345" s="444" t="s">
        <v>13</v>
      </c>
      <c r="B345" s="270" t="s">
        <v>24</v>
      </c>
      <c r="C345" s="447" t="s">
        <v>867</v>
      </c>
      <c r="D345" s="271" t="s">
        <v>868</v>
      </c>
      <c r="E345" s="447"/>
      <c r="F345" s="270"/>
    </row>
    <row r="346" spans="1:6" ht="45">
      <c r="A346" s="442">
        <v>2</v>
      </c>
      <c r="B346" s="70" t="s">
        <v>33</v>
      </c>
      <c r="C346" s="760" t="s">
        <v>34</v>
      </c>
      <c r="D346" s="760"/>
      <c r="E346" s="761"/>
      <c r="F346" s="70"/>
    </row>
    <row r="347" spans="1:6" ht="15">
      <c r="A347" s="442">
        <v>3</v>
      </c>
      <c r="B347" s="70" t="s">
        <v>10</v>
      </c>
      <c r="C347" s="448"/>
      <c r="D347" s="448"/>
      <c r="E347" s="448"/>
      <c r="F347" s="70"/>
    </row>
    <row r="348" spans="1:6" ht="15">
      <c r="A348" s="449" t="s">
        <v>13</v>
      </c>
      <c r="B348" s="450" t="s">
        <v>14</v>
      </c>
      <c r="C348" s="442">
        <v>2444</v>
      </c>
      <c r="D348" s="442">
        <v>0</v>
      </c>
      <c r="E348" s="442">
        <f>E349+E350</f>
        <v>2472</v>
      </c>
      <c r="F348" s="450"/>
    </row>
    <row r="349" spans="1:6" ht="15">
      <c r="A349" s="278" t="s">
        <v>19</v>
      </c>
      <c r="B349" s="82" t="s">
        <v>28</v>
      </c>
      <c r="C349" s="268">
        <v>2266</v>
      </c>
      <c r="D349" s="268">
        <v>8</v>
      </c>
      <c r="E349" s="268">
        <f>C349+D349</f>
        <v>2274</v>
      </c>
      <c r="F349" s="82"/>
    </row>
    <row r="350" spans="1:6" ht="15">
      <c r="A350" s="278" t="s">
        <v>19</v>
      </c>
      <c r="B350" s="82" t="s">
        <v>29</v>
      </c>
      <c r="C350" s="268">
        <v>178</v>
      </c>
      <c r="D350" s="268">
        <v>20</v>
      </c>
      <c r="E350" s="268">
        <f>C350+D350</f>
        <v>198</v>
      </c>
      <c r="F350" s="82"/>
    </row>
    <row r="351" spans="1:6" ht="15">
      <c r="A351" s="449" t="s">
        <v>13</v>
      </c>
      <c r="B351" s="450" t="s">
        <v>15</v>
      </c>
      <c r="C351" s="451">
        <f>C348/4246</f>
        <v>0.575600565237871</v>
      </c>
      <c r="D351" s="452">
        <f>D348/4246</f>
        <v>0</v>
      </c>
      <c r="E351" s="451">
        <f>E348/4246</f>
        <v>0.5821950070654733</v>
      </c>
      <c r="F351" s="450"/>
    </row>
    <row r="352" spans="1:6" ht="15">
      <c r="A352" s="278" t="s">
        <v>19</v>
      </c>
      <c r="B352" s="82" t="s">
        <v>28</v>
      </c>
      <c r="C352" s="453">
        <f>C349/3466</f>
        <v>0.6537795729948067</v>
      </c>
      <c r="D352" s="454">
        <f>D349/3466</f>
        <v>0.002308136180034622</v>
      </c>
      <c r="E352" s="453">
        <f>E349/3466</f>
        <v>0.6560877091748413</v>
      </c>
      <c r="F352" s="82"/>
    </row>
    <row r="353" spans="1:6" ht="15">
      <c r="A353" s="278" t="s">
        <v>19</v>
      </c>
      <c r="B353" s="82" t="s">
        <v>29</v>
      </c>
      <c r="C353" s="455">
        <f>C350/780</f>
        <v>0.2282051282051282</v>
      </c>
      <c r="D353" s="455">
        <f>D350/780</f>
        <v>0.02564102564102564</v>
      </c>
      <c r="E353" s="455">
        <f>E350/780</f>
        <v>0.25384615384615383</v>
      </c>
      <c r="F353" s="82"/>
    </row>
    <row r="354" spans="1:6" ht="30">
      <c r="A354" s="442">
        <v>4</v>
      </c>
      <c r="B354" s="70" t="s">
        <v>17</v>
      </c>
      <c r="C354" s="448"/>
      <c r="D354" s="448"/>
      <c r="E354" s="448"/>
      <c r="F354" s="70"/>
    </row>
    <row r="355" spans="1:6" ht="61.5">
      <c r="A355" s="456" t="s">
        <v>13</v>
      </c>
      <c r="B355" s="82" t="s">
        <v>30</v>
      </c>
      <c r="C355" s="272" t="s">
        <v>869</v>
      </c>
      <c r="D355" s="272" t="s">
        <v>870</v>
      </c>
      <c r="E355" s="272" t="s">
        <v>871</v>
      </c>
      <c r="F355" s="82" t="s">
        <v>872</v>
      </c>
    </row>
    <row r="356" spans="1:6" ht="30.75">
      <c r="A356" s="456" t="s">
        <v>13</v>
      </c>
      <c r="B356" s="82" t="s">
        <v>31</v>
      </c>
      <c r="C356" s="278" t="s">
        <v>873</v>
      </c>
      <c r="D356" s="457" t="s">
        <v>874</v>
      </c>
      <c r="E356" s="457" t="s">
        <v>873</v>
      </c>
      <c r="F356" s="82" t="s">
        <v>875</v>
      </c>
    </row>
    <row r="357" spans="1:6" ht="46.5">
      <c r="A357" s="456" t="s">
        <v>13</v>
      </c>
      <c r="B357" s="82" t="s">
        <v>35</v>
      </c>
      <c r="C357" s="458"/>
      <c r="D357" s="458"/>
      <c r="E357" s="458"/>
      <c r="F357" s="82"/>
    </row>
    <row r="358" spans="1:6" ht="30.75">
      <c r="A358" s="456" t="s">
        <v>19</v>
      </c>
      <c r="B358" s="82" t="s">
        <v>26</v>
      </c>
      <c r="C358" s="459">
        <v>0.5</v>
      </c>
      <c r="D358" s="459">
        <v>0</v>
      </c>
      <c r="E358" s="459">
        <f>C358+D358</f>
        <v>0.5</v>
      </c>
      <c r="F358" s="82" t="s">
        <v>876</v>
      </c>
    </row>
    <row r="359" spans="1:6" ht="30.75">
      <c r="A359" s="456" t="s">
        <v>19</v>
      </c>
      <c r="B359" s="82" t="s">
        <v>27</v>
      </c>
      <c r="C359" s="459">
        <v>0.4</v>
      </c>
      <c r="D359" s="459">
        <v>0</v>
      </c>
      <c r="E359" s="459">
        <f>C359+D359</f>
        <v>0.4</v>
      </c>
      <c r="F359" s="82" t="s">
        <v>877</v>
      </c>
    </row>
    <row r="360" spans="1:6" ht="15">
      <c r="A360" s="442">
        <v>5</v>
      </c>
      <c r="B360" s="70" t="s">
        <v>18</v>
      </c>
      <c r="C360" s="448"/>
      <c r="D360" s="448"/>
      <c r="E360" s="448"/>
      <c r="F360" s="70"/>
    </row>
    <row r="361" spans="1:6" ht="46.5">
      <c r="A361" s="456" t="s">
        <v>13</v>
      </c>
      <c r="B361" s="82" t="s">
        <v>32</v>
      </c>
      <c r="C361" s="457" t="s">
        <v>306</v>
      </c>
      <c r="D361" s="278" t="s">
        <v>275</v>
      </c>
      <c r="E361" s="457" t="s">
        <v>306</v>
      </c>
      <c r="F361" s="272" t="s">
        <v>878</v>
      </c>
    </row>
    <row r="362" spans="1:6" ht="30.75">
      <c r="A362" s="456" t="s">
        <v>13</v>
      </c>
      <c r="B362" s="82" t="s">
        <v>20</v>
      </c>
      <c r="C362" s="457" t="s">
        <v>306</v>
      </c>
      <c r="D362" s="278" t="s">
        <v>275</v>
      </c>
      <c r="E362" s="457" t="s">
        <v>306</v>
      </c>
      <c r="F362" s="460" t="s">
        <v>879</v>
      </c>
    </row>
    <row r="363" spans="1:6" ht="46.5">
      <c r="A363" s="456" t="s">
        <v>13</v>
      </c>
      <c r="B363" s="82" t="s">
        <v>35</v>
      </c>
      <c r="C363" s="459">
        <v>0.55</v>
      </c>
      <c r="D363" s="459">
        <v>0</v>
      </c>
      <c r="E363" s="459">
        <f>C363+D363</f>
        <v>0.55</v>
      </c>
      <c r="F363" s="460" t="s">
        <v>880</v>
      </c>
    </row>
    <row r="364" spans="1:6" ht="15">
      <c r="A364" s="442">
        <v>6</v>
      </c>
      <c r="B364" s="70" t="s">
        <v>21</v>
      </c>
      <c r="C364" s="442"/>
      <c r="D364" s="442"/>
      <c r="E364" s="442"/>
      <c r="F364" s="442"/>
    </row>
    <row r="365" spans="1:6" ht="30.75">
      <c r="A365" s="278"/>
      <c r="B365" s="82" t="s">
        <v>881</v>
      </c>
      <c r="C365" s="82"/>
      <c r="D365" s="82"/>
      <c r="E365" s="82"/>
      <c r="F365" s="82"/>
    </row>
    <row r="366" spans="1:6" ht="15">
      <c r="A366" s="14" t="s">
        <v>855</v>
      </c>
      <c r="B366" s="20" t="s">
        <v>883</v>
      </c>
      <c r="C366" s="20"/>
      <c r="D366" s="20"/>
      <c r="E366" s="20"/>
      <c r="F366" s="20"/>
    </row>
    <row r="367" spans="1:6" ht="15">
      <c r="A367" s="22">
        <v>1</v>
      </c>
      <c r="B367" s="23" t="s">
        <v>12</v>
      </c>
      <c r="C367" s="24"/>
      <c r="D367" s="23"/>
      <c r="E367" s="24"/>
      <c r="F367" s="23"/>
    </row>
    <row r="368" spans="1:6" ht="108">
      <c r="A368" s="31" t="s">
        <v>13</v>
      </c>
      <c r="B368" s="283" t="s">
        <v>127</v>
      </c>
      <c r="C368" s="461" t="s">
        <v>884</v>
      </c>
      <c r="D368" s="508">
        <v>0</v>
      </c>
      <c r="E368" s="461" t="s">
        <v>884</v>
      </c>
      <c r="F368" s="32"/>
    </row>
    <row r="369" spans="1:6" ht="61.5">
      <c r="A369" s="31" t="s">
        <v>13</v>
      </c>
      <c r="B369" s="33" t="s">
        <v>22</v>
      </c>
      <c r="C369" s="461" t="s">
        <v>885</v>
      </c>
      <c r="D369" s="50" t="s">
        <v>886</v>
      </c>
      <c r="E369" s="508" t="s">
        <v>1712</v>
      </c>
      <c r="F369" s="32"/>
    </row>
    <row r="370" spans="1:6" ht="77.25">
      <c r="A370" s="31" t="s">
        <v>13</v>
      </c>
      <c r="B370" s="16" t="s">
        <v>887</v>
      </c>
      <c r="C370" s="50" t="s">
        <v>888</v>
      </c>
      <c r="D370" s="50" t="s">
        <v>889</v>
      </c>
      <c r="E370" s="50" t="s">
        <v>890</v>
      </c>
      <c r="F370" s="32"/>
    </row>
    <row r="371" spans="1:6" ht="46.5">
      <c r="A371" s="31" t="s">
        <v>13</v>
      </c>
      <c r="B371" s="462" t="s">
        <v>24</v>
      </c>
      <c r="C371" s="463" t="s">
        <v>891</v>
      </c>
      <c r="D371" s="464"/>
      <c r="E371" s="463" t="s">
        <v>891</v>
      </c>
      <c r="F371" s="32"/>
    </row>
    <row r="372" spans="1:6" ht="45">
      <c r="A372" s="25">
        <v>2</v>
      </c>
      <c r="B372" s="26" t="s">
        <v>33</v>
      </c>
      <c r="C372" s="749" t="s">
        <v>34</v>
      </c>
      <c r="D372" s="749"/>
      <c r="E372" s="750"/>
      <c r="F372" s="27"/>
    </row>
    <row r="373" spans="1:6" ht="15">
      <c r="A373" s="22">
        <v>3</v>
      </c>
      <c r="B373" s="23" t="s">
        <v>10</v>
      </c>
      <c r="C373" s="28"/>
      <c r="D373" s="28"/>
      <c r="E373" s="28"/>
      <c r="F373" s="23"/>
    </row>
    <row r="374" spans="1:6" ht="15">
      <c r="A374" s="36" t="s">
        <v>13</v>
      </c>
      <c r="B374" s="37" t="s">
        <v>14</v>
      </c>
      <c r="C374" s="57" t="s">
        <v>892</v>
      </c>
      <c r="D374" s="57"/>
      <c r="E374" s="57" t="s">
        <v>892</v>
      </c>
      <c r="F374" s="37"/>
    </row>
    <row r="375" spans="1:6" ht="15">
      <c r="A375" s="17" t="s">
        <v>19</v>
      </c>
      <c r="B375" s="13" t="s">
        <v>28</v>
      </c>
      <c r="C375" s="29"/>
      <c r="D375" s="29" t="s">
        <v>893</v>
      </c>
      <c r="E375" s="29" t="s">
        <v>894</v>
      </c>
      <c r="F375" s="13"/>
    </row>
    <row r="376" spans="1:6" ht="15">
      <c r="A376" s="17" t="s">
        <v>895</v>
      </c>
      <c r="B376" s="13" t="s">
        <v>896</v>
      </c>
      <c r="C376" s="29"/>
      <c r="D376" s="29">
        <v>200</v>
      </c>
      <c r="E376" s="29">
        <v>310</v>
      </c>
      <c r="F376" s="13"/>
    </row>
    <row r="377" spans="1:6" ht="15">
      <c r="A377" s="17" t="s">
        <v>19</v>
      </c>
      <c r="B377" s="13" t="s">
        <v>29</v>
      </c>
      <c r="C377" s="29"/>
      <c r="D377" s="29"/>
      <c r="E377" s="29"/>
      <c r="F377" s="13"/>
    </row>
    <row r="378" spans="1:6" ht="15">
      <c r="A378" s="36" t="s">
        <v>13</v>
      </c>
      <c r="B378" s="37" t="s">
        <v>15</v>
      </c>
      <c r="C378" s="465">
        <v>0.5103</v>
      </c>
      <c r="D378" s="38"/>
      <c r="E378" s="465">
        <v>0.5103</v>
      </c>
      <c r="F378" s="37"/>
    </row>
    <row r="379" spans="1:6" ht="15">
      <c r="A379" s="17" t="s">
        <v>19</v>
      </c>
      <c r="B379" s="13" t="s">
        <v>28</v>
      </c>
      <c r="C379" s="29"/>
      <c r="D379" s="29"/>
      <c r="E379" s="29"/>
      <c r="F379" s="13"/>
    </row>
    <row r="380" spans="1:6" ht="15">
      <c r="A380" s="17" t="s">
        <v>19</v>
      </c>
      <c r="B380" s="13" t="s">
        <v>29</v>
      </c>
      <c r="C380" s="29"/>
      <c r="D380" s="29">
        <v>90</v>
      </c>
      <c r="E380" s="29">
        <v>90</v>
      </c>
      <c r="F380" s="13"/>
    </row>
    <row r="381" spans="1:6" ht="30">
      <c r="A381" s="22">
        <v>4</v>
      </c>
      <c r="B381" s="26" t="s">
        <v>17</v>
      </c>
      <c r="C381" s="28"/>
      <c r="D381" s="28"/>
      <c r="E381" s="28"/>
      <c r="F381" s="23"/>
    </row>
    <row r="382" spans="1:6" ht="46.5">
      <c r="A382" s="18" t="s">
        <v>13</v>
      </c>
      <c r="B382" s="16" t="s">
        <v>30</v>
      </c>
      <c r="C382" s="29" t="s">
        <v>897</v>
      </c>
      <c r="D382" s="29"/>
      <c r="E382" s="466" t="s">
        <v>898</v>
      </c>
      <c r="F382" s="13"/>
    </row>
    <row r="383" spans="1:6" ht="15">
      <c r="A383" s="18" t="s">
        <v>13</v>
      </c>
      <c r="B383" s="13" t="s">
        <v>31</v>
      </c>
      <c r="C383" s="29" t="s">
        <v>899</v>
      </c>
      <c r="D383" s="29"/>
      <c r="E383" s="29"/>
      <c r="F383" s="13"/>
    </row>
    <row r="384" spans="1:6" ht="15">
      <c r="A384" s="18" t="s">
        <v>13</v>
      </c>
      <c r="B384" s="13" t="s">
        <v>35</v>
      </c>
      <c r="C384" s="29" t="s">
        <v>900</v>
      </c>
      <c r="D384" s="29"/>
      <c r="E384" s="29" t="s">
        <v>900</v>
      </c>
      <c r="F384" s="13"/>
    </row>
    <row r="385" spans="1:6" ht="15">
      <c r="A385" s="18" t="s">
        <v>19</v>
      </c>
      <c r="B385" s="13" t="s">
        <v>26</v>
      </c>
      <c r="C385" s="30"/>
      <c r="D385" s="30"/>
      <c r="E385" s="30"/>
      <c r="F385" s="13"/>
    </row>
    <row r="386" spans="1:6" ht="15">
      <c r="A386" s="18" t="s">
        <v>19</v>
      </c>
      <c r="B386" s="13" t="s">
        <v>27</v>
      </c>
      <c r="C386" s="30"/>
      <c r="D386" s="30"/>
      <c r="E386" s="30"/>
      <c r="F386" s="13"/>
    </row>
    <row r="387" spans="1:6" ht="15">
      <c r="A387" s="22">
        <v>5</v>
      </c>
      <c r="B387" s="23" t="s">
        <v>18</v>
      </c>
      <c r="C387" s="28"/>
      <c r="D387" s="28"/>
      <c r="E387" s="28"/>
      <c r="F387" s="23"/>
    </row>
    <row r="388" spans="1:6" ht="46.5">
      <c r="A388" s="19" t="s">
        <v>13</v>
      </c>
      <c r="B388" s="16" t="s">
        <v>32</v>
      </c>
      <c r="C388" s="29"/>
      <c r="D388" s="29"/>
      <c r="E388" s="466" t="s">
        <v>901</v>
      </c>
      <c r="F388" s="13"/>
    </row>
    <row r="389" spans="1:6" ht="15">
      <c r="A389" s="19" t="s">
        <v>13</v>
      </c>
      <c r="B389" s="13" t="s">
        <v>20</v>
      </c>
      <c r="C389" s="13"/>
      <c r="D389" s="13" t="s">
        <v>902</v>
      </c>
      <c r="E389" s="13" t="s">
        <v>903</v>
      </c>
      <c r="F389" s="13"/>
    </row>
    <row r="390" spans="1:6" ht="46.5">
      <c r="A390" s="19" t="s">
        <v>13</v>
      </c>
      <c r="B390" s="13" t="s">
        <v>35</v>
      </c>
      <c r="C390" s="13"/>
      <c r="D390" s="13"/>
      <c r="E390" s="466" t="s">
        <v>904</v>
      </c>
      <c r="F390" s="13"/>
    </row>
    <row r="391" spans="1:6" ht="15">
      <c r="A391" s="22">
        <v>6</v>
      </c>
      <c r="B391" s="23" t="s">
        <v>21</v>
      </c>
      <c r="C391" s="23"/>
      <c r="D391" s="23"/>
      <c r="E391" s="23"/>
      <c r="F391" s="23"/>
    </row>
    <row r="392" spans="1:6" ht="15">
      <c r="A392" s="17"/>
      <c r="B392" s="762" t="s">
        <v>905</v>
      </c>
      <c r="C392" s="763"/>
      <c r="D392" s="763"/>
      <c r="E392" s="763"/>
      <c r="F392" s="764"/>
    </row>
    <row r="393" spans="1:6" ht="15">
      <c r="A393" s="60" t="s">
        <v>882</v>
      </c>
      <c r="B393" s="61" t="s">
        <v>907</v>
      </c>
      <c r="C393" s="61"/>
      <c r="D393" s="61"/>
      <c r="E393" s="61"/>
      <c r="F393" s="61"/>
    </row>
    <row r="394" spans="1:6" ht="15">
      <c r="A394" s="62">
        <v>1</v>
      </c>
      <c r="B394" s="63" t="s">
        <v>12</v>
      </c>
      <c r="C394" s="64"/>
      <c r="D394" s="64"/>
      <c r="E394" s="64"/>
      <c r="F394" s="63"/>
    </row>
    <row r="395" spans="1:6" ht="77.25">
      <c r="A395" s="65" t="s">
        <v>13</v>
      </c>
      <c r="B395" s="267" t="s">
        <v>127</v>
      </c>
      <c r="C395" s="467" t="s">
        <v>908</v>
      </c>
      <c r="D395" s="82" t="s">
        <v>275</v>
      </c>
      <c r="E395" s="82" t="s">
        <v>908</v>
      </c>
      <c r="F395" s="269"/>
    </row>
    <row r="396" spans="1:6" ht="77.25">
      <c r="A396" s="65" t="s">
        <v>13</v>
      </c>
      <c r="B396" s="270" t="s">
        <v>22</v>
      </c>
      <c r="C396" s="386"/>
      <c r="D396" s="386"/>
      <c r="E396" s="271" t="s">
        <v>909</v>
      </c>
      <c r="F396" s="269"/>
    </row>
    <row r="397" spans="1:6" ht="46.5">
      <c r="A397" s="65" t="s">
        <v>13</v>
      </c>
      <c r="B397" s="270" t="s">
        <v>23</v>
      </c>
      <c r="C397" s="386"/>
      <c r="D397" s="386"/>
      <c r="E397" s="386"/>
      <c r="F397" s="269"/>
    </row>
    <row r="398" spans="1:6" ht="46.5">
      <c r="A398" s="65" t="s">
        <v>13</v>
      </c>
      <c r="B398" s="82" t="s">
        <v>24</v>
      </c>
      <c r="C398" s="386"/>
      <c r="D398" s="386"/>
      <c r="E398" s="386"/>
      <c r="F398" s="269"/>
    </row>
    <row r="399" spans="1:6" ht="45">
      <c r="A399" s="69">
        <v>2</v>
      </c>
      <c r="B399" s="70" t="s">
        <v>33</v>
      </c>
      <c r="C399" s="751" t="s">
        <v>34</v>
      </c>
      <c r="D399" s="751"/>
      <c r="E399" s="752"/>
      <c r="F399" s="71"/>
    </row>
    <row r="400" spans="1:6" ht="15">
      <c r="A400" s="62">
        <v>3</v>
      </c>
      <c r="B400" s="63" t="s">
        <v>10</v>
      </c>
      <c r="C400" s="72"/>
      <c r="D400" s="72"/>
      <c r="E400" s="72"/>
      <c r="F400" s="63"/>
    </row>
    <row r="401" spans="1:6" ht="15">
      <c r="A401" s="73" t="s">
        <v>13</v>
      </c>
      <c r="B401" s="74" t="s">
        <v>14</v>
      </c>
      <c r="C401" s="75"/>
      <c r="D401" s="75"/>
      <c r="E401" s="75"/>
      <c r="F401" s="74"/>
    </row>
    <row r="402" spans="1:6" ht="15">
      <c r="A402" s="76" t="s">
        <v>19</v>
      </c>
      <c r="B402" s="77" t="s">
        <v>28</v>
      </c>
      <c r="C402" s="78" t="s">
        <v>910</v>
      </c>
      <c r="D402" s="78"/>
      <c r="E402" s="278"/>
      <c r="F402" s="77"/>
    </row>
    <row r="403" spans="1:6" ht="15">
      <c r="A403" s="76" t="s">
        <v>19</v>
      </c>
      <c r="B403" s="77" t="s">
        <v>29</v>
      </c>
      <c r="C403" s="78" t="s">
        <v>911</v>
      </c>
      <c r="D403" s="78"/>
      <c r="E403" s="278"/>
      <c r="F403" s="77"/>
    </row>
    <row r="404" spans="1:6" ht="15">
      <c r="A404" s="73" t="s">
        <v>13</v>
      </c>
      <c r="B404" s="74" t="s">
        <v>15</v>
      </c>
      <c r="C404" s="75"/>
      <c r="D404" s="75"/>
      <c r="E404" s="75"/>
      <c r="F404" s="74"/>
    </row>
    <row r="405" spans="1:6" ht="15">
      <c r="A405" s="76" t="s">
        <v>19</v>
      </c>
      <c r="B405" s="77" t="s">
        <v>28</v>
      </c>
      <c r="C405" s="468">
        <f>2458000000*100/3466000000</f>
        <v>70.91748413156377</v>
      </c>
      <c r="D405" s="78"/>
      <c r="E405" s="469"/>
      <c r="F405" s="77"/>
    </row>
    <row r="406" spans="1:6" ht="15">
      <c r="A406" s="76" t="s">
        <v>19</v>
      </c>
      <c r="B406" s="77" t="s">
        <v>29</v>
      </c>
      <c r="C406" s="468">
        <f>544000000*100/822000000</f>
        <v>66.18004866180048</v>
      </c>
      <c r="D406" s="78"/>
      <c r="E406" s="470"/>
      <c r="F406" s="77"/>
    </row>
    <row r="407" spans="1:6" ht="30">
      <c r="A407" s="62">
        <v>4</v>
      </c>
      <c r="B407" s="70" t="s">
        <v>17</v>
      </c>
      <c r="C407" s="72"/>
      <c r="D407" s="72"/>
      <c r="E407" s="72"/>
      <c r="F407" s="63"/>
    </row>
    <row r="408" spans="1:6" ht="30.75">
      <c r="A408" s="81" t="s">
        <v>13</v>
      </c>
      <c r="B408" s="82" t="s">
        <v>30</v>
      </c>
      <c r="C408" s="78"/>
      <c r="D408" s="78"/>
      <c r="E408" s="76" t="s">
        <v>912</v>
      </c>
      <c r="F408" s="77"/>
    </row>
    <row r="409" spans="1:6" ht="15">
      <c r="A409" s="81" t="s">
        <v>13</v>
      </c>
      <c r="B409" s="77" t="s">
        <v>31</v>
      </c>
      <c r="C409" s="78"/>
      <c r="D409" s="78"/>
      <c r="E409" s="76" t="s">
        <v>912</v>
      </c>
      <c r="F409" s="77"/>
    </row>
    <row r="410" spans="1:6" ht="15">
      <c r="A410" s="81" t="s">
        <v>13</v>
      </c>
      <c r="B410" s="77" t="s">
        <v>35</v>
      </c>
      <c r="C410" s="78"/>
      <c r="D410" s="78"/>
      <c r="E410" s="76"/>
      <c r="F410" s="77"/>
    </row>
    <row r="411" spans="1:6" ht="15">
      <c r="A411" s="81" t="s">
        <v>19</v>
      </c>
      <c r="B411" s="77" t="s">
        <v>26</v>
      </c>
      <c r="C411" s="279"/>
      <c r="D411" s="279"/>
      <c r="E411" s="408">
        <v>0.7</v>
      </c>
      <c r="F411" s="77"/>
    </row>
    <row r="412" spans="1:6" ht="15">
      <c r="A412" s="81" t="s">
        <v>19</v>
      </c>
      <c r="B412" s="77" t="s">
        <v>27</v>
      </c>
      <c r="C412" s="279"/>
      <c r="D412" s="279"/>
      <c r="E412" s="408">
        <v>0.4</v>
      </c>
      <c r="F412" s="77"/>
    </row>
    <row r="413" spans="1:6" ht="15">
      <c r="A413" s="62">
        <v>5</v>
      </c>
      <c r="B413" s="63" t="s">
        <v>18</v>
      </c>
      <c r="C413" s="72"/>
      <c r="D413" s="72"/>
      <c r="E413" s="62"/>
      <c r="F413" s="63"/>
    </row>
    <row r="414" spans="1:6" ht="30.75">
      <c r="A414" s="85" t="s">
        <v>13</v>
      </c>
      <c r="B414" s="82" t="s">
        <v>32</v>
      </c>
      <c r="C414" s="78"/>
      <c r="D414" s="78"/>
      <c r="E414" s="404" t="s">
        <v>913</v>
      </c>
      <c r="F414" s="77"/>
    </row>
    <row r="415" spans="1:6" ht="15">
      <c r="A415" s="85" t="s">
        <v>13</v>
      </c>
      <c r="B415" s="77" t="s">
        <v>20</v>
      </c>
      <c r="C415" s="77"/>
      <c r="D415" s="77"/>
      <c r="E415" s="404" t="s">
        <v>231</v>
      </c>
      <c r="F415" s="77"/>
    </row>
    <row r="416" spans="1:6" ht="15">
      <c r="A416" s="85" t="s">
        <v>13</v>
      </c>
      <c r="B416" s="77" t="s">
        <v>35</v>
      </c>
      <c r="C416" s="77"/>
      <c r="D416" s="77"/>
      <c r="E416" s="408">
        <v>0.5</v>
      </c>
      <c r="F416" s="77"/>
    </row>
    <row r="417" spans="1:6" ht="15">
      <c r="A417" s="14" t="s">
        <v>906</v>
      </c>
      <c r="B417" s="20" t="s">
        <v>915</v>
      </c>
      <c r="C417" s="20"/>
      <c r="D417" s="20"/>
      <c r="E417" s="20"/>
      <c r="F417" s="20"/>
    </row>
    <row r="418" spans="1:6" ht="15">
      <c r="A418" s="22">
        <v>1</v>
      </c>
      <c r="B418" s="23" t="s">
        <v>12</v>
      </c>
      <c r="C418" s="23"/>
      <c r="D418" s="23"/>
      <c r="E418" s="23"/>
      <c r="F418" s="23"/>
    </row>
    <row r="419" spans="1:6" ht="123.75">
      <c r="A419" s="31" t="s">
        <v>13</v>
      </c>
      <c r="B419" s="283" t="s">
        <v>127</v>
      </c>
      <c r="C419" s="16" t="s">
        <v>916</v>
      </c>
      <c r="D419" s="16">
        <v>0</v>
      </c>
      <c r="E419" s="16" t="s">
        <v>917</v>
      </c>
      <c r="F419" s="32"/>
    </row>
    <row r="420" spans="1:6" ht="108">
      <c r="A420" s="31" t="s">
        <v>13</v>
      </c>
      <c r="B420" s="33" t="s">
        <v>22</v>
      </c>
      <c r="C420" s="16" t="s">
        <v>918</v>
      </c>
      <c r="D420" s="16" t="s">
        <v>1713</v>
      </c>
      <c r="E420" s="16" t="s">
        <v>919</v>
      </c>
      <c r="F420" s="32"/>
    </row>
    <row r="421" spans="1:6" ht="61.5">
      <c r="A421" s="31" t="s">
        <v>13</v>
      </c>
      <c r="B421" s="33" t="s">
        <v>23</v>
      </c>
      <c r="C421" s="16" t="s">
        <v>920</v>
      </c>
      <c r="D421" s="16" t="s">
        <v>1714</v>
      </c>
      <c r="E421" s="16" t="s">
        <v>921</v>
      </c>
      <c r="F421" s="32"/>
    </row>
    <row r="422" spans="1:6" ht="46.5">
      <c r="A422" s="31" t="s">
        <v>13</v>
      </c>
      <c r="B422" s="16" t="s">
        <v>24</v>
      </c>
      <c r="C422" s="16" t="s">
        <v>922</v>
      </c>
      <c r="D422" s="16" t="s">
        <v>923</v>
      </c>
      <c r="E422" s="16" t="s">
        <v>924</v>
      </c>
      <c r="F422" s="32"/>
    </row>
    <row r="423" spans="1:6" ht="45">
      <c r="A423" s="25">
        <v>2</v>
      </c>
      <c r="B423" s="26" t="s">
        <v>33</v>
      </c>
      <c r="C423" s="765" t="s">
        <v>34</v>
      </c>
      <c r="D423" s="765"/>
      <c r="E423" s="765"/>
      <c r="F423" s="27"/>
    </row>
    <row r="424" spans="1:6" ht="15">
      <c r="A424" s="22">
        <v>3</v>
      </c>
      <c r="B424" s="23" t="s">
        <v>10</v>
      </c>
      <c r="C424" s="28"/>
      <c r="D424" s="28"/>
      <c r="E424" s="28"/>
      <c r="F424" s="23"/>
    </row>
    <row r="425" spans="1:6" ht="15">
      <c r="A425" s="36" t="s">
        <v>13</v>
      </c>
      <c r="B425" s="37" t="s">
        <v>14</v>
      </c>
      <c r="C425" s="333">
        <v>4957</v>
      </c>
      <c r="D425" s="38">
        <f>500+33</f>
        <v>533</v>
      </c>
      <c r="E425" s="333">
        <f aca="true" t="shared" si="1" ref="E425:E430">+C425+D425</f>
        <v>5490</v>
      </c>
      <c r="F425" s="37"/>
    </row>
    <row r="426" spans="1:6" ht="15">
      <c r="A426" s="17" t="s">
        <v>19</v>
      </c>
      <c r="B426" s="13" t="s">
        <v>28</v>
      </c>
      <c r="C426" s="29">
        <v>4811</v>
      </c>
      <c r="D426" s="29">
        <v>500</v>
      </c>
      <c r="E426" s="333">
        <f t="shared" si="1"/>
        <v>5311</v>
      </c>
      <c r="F426" s="13"/>
    </row>
    <row r="427" spans="1:6" ht="15">
      <c r="A427" s="17" t="s">
        <v>19</v>
      </c>
      <c r="B427" s="13" t="s">
        <v>29</v>
      </c>
      <c r="C427" s="29">
        <v>146</v>
      </c>
      <c r="D427" s="29">
        <v>33</v>
      </c>
      <c r="E427" s="333">
        <f t="shared" si="1"/>
        <v>179</v>
      </c>
      <c r="F427" s="13"/>
    </row>
    <row r="428" spans="1:6" ht="15">
      <c r="A428" s="36" t="s">
        <v>13</v>
      </c>
      <c r="B428" s="37" t="s">
        <v>15</v>
      </c>
      <c r="C428" s="38">
        <v>68</v>
      </c>
      <c r="D428" s="38">
        <v>8</v>
      </c>
      <c r="E428" s="333">
        <f t="shared" si="1"/>
        <v>76</v>
      </c>
      <c r="F428" s="37"/>
    </row>
    <row r="429" spans="1:6" ht="15">
      <c r="A429" s="17" t="s">
        <v>19</v>
      </c>
      <c r="B429" s="13" t="s">
        <v>28</v>
      </c>
      <c r="C429" s="29">
        <v>74</v>
      </c>
      <c r="D429" s="29">
        <v>8</v>
      </c>
      <c r="E429" s="333">
        <f t="shared" si="1"/>
        <v>82</v>
      </c>
      <c r="F429" s="13"/>
    </row>
    <row r="430" spans="1:6" ht="15">
      <c r="A430" s="17" t="s">
        <v>19</v>
      </c>
      <c r="B430" s="13" t="s">
        <v>29</v>
      </c>
      <c r="C430" s="29">
        <v>19</v>
      </c>
      <c r="D430" s="29">
        <v>4</v>
      </c>
      <c r="E430" s="333">
        <f t="shared" si="1"/>
        <v>23</v>
      </c>
      <c r="F430" s="13"/>
    </row>
    <row r="431" spans="1:6" ht="30">
      <c r="A431" s="22">
        <v>4</v>
      </c>
      <c r="B431" s="26" t="s">
        <v>17</v>
      </c>
      <c r="C431" s="28"/>
      <c r="D431" s="28"/>
      <c r="E431" s="28"/>
      <c r="F431" s="23"/>
    </row>
    <row r="432" spans="1:6" ht="30.75">
      <c r="A432" s="18" t="s">
        <v>13</v>
      </c>
      <c r="B432" s="16" t="s">
        <v>30</v>
      </c>
      <c r="C432" s="29" t="s">
        <v>93</v>
      </c>
      <c r="D432" s="29"/>
      <c r="E432" s="29" t="s">
        <v>93</v>
      </c>
      <c r="F432" s="13"/>
    </row>
    <row r="433" spans="1:6" ht="15">
      <c r="A433" s="18" t="s">
        <v>13</v>
      </c>
      <c r="B433" s="13" t="s">
        <v>31</v>
      </c>
      <c r="C433" s="29" t="s">
        <v>94</v>
      </c>
      <c r="D433" s="29" t="s">
        <v>925</v>
      </c>
      <c r="E433" s="29" t="s">
        <v>94</v>
      </c>
      <c r="F433" s="13"/>
    </row>
    <row r="434" spans="1:6" ht="15">
      <c r="A434" s="18" t="s">
        <v>13</v>
      </c>
      <c r="B434" s="13" t="s">
        <v>35</v>
      </c>
      <c r="C434" s="29"/>
      <c r="D434" s="29"/>
      <c r="E434" s="29"/>
      <c r="F434" s="13"/>
    </row>
    <row r="435" spans="1:6" ht="15">
      <c r="A435" s="18" t="s">
        <v>19</v>
      </c>
      <c r="B435" s="13" t="s">
        <v>26</v>
      </c>
      <c r="C435" s="30">
        <v>0.67</v>
      </c>
      <c r="D435" s="30">
        <v>0.03</v>
      </c>
      <c r="E435" s="30">
        <v>0.7</v>
      </c>
      <c r="F435" s="13"/>
    </row>
    <row r="436" spans="1:6" ht="15">
      <c r="A436" s="18" t="s">
        <v>19</v>
      </c>
      <c r="B436" s="13" t="s">
        <v>27</v>
      </c>
      <c r="C436" s="30" t="s">
        <v>926</v>
      </c>
      <c r="D436" s="30" t="s">
        <v>927</v>
      </c>
      <c r="E436" s="30" t="s">
        <v>928</v>
      </c>
      <c r="F436" s="13"/>
    </row>
    <row r="437" spans="1:6" ht="15">
      <c r="A437" s="22">
        <v>5</v>
      </c>
      <c r="B437" s="23" t="s">
        <v>18</v>
      </c>
      <c r="C437" s="28"/>
      <c r="D437" s="28"/>
      <c r="E437" s="28"/>
      <c r="F437" s="23"/>
    </row>
    <row r="438" spans="1:6" ht="30.75">
      <c r="A438" s="19" t="s">
        <v>13</v>
      </c>
      <c r="B438" s="16" t="s">
        <v>32</v>
      </c>
      <c r="C438" s="29" t="s">
        <v>929</v>
      </c>
      <c r="D438" s="29" t="s">
        <v>930</v>
      </c>
      <c r="E438" s="29" t="s">
        <v>931</v>
      </c>
      <c r="F438" s="13"/>
    </row>
    <row r="439" spans="1:6" ht="15">
      <c r="A439" s="19" t="s">
        <v>13</v>
      </c>
      <c r="B439" s="13" t="s">
        <v>20</v>
      </c>
      <c r="C439" s="29" t="s">
        <v>306</v>
      </c>
      <c r="D439" s="13"/>
      <c r="E439" s="29" t="s">
        <v>306</v>
      </c>
      <c r="F439" s="13"/>
    </row>
    <row r="440" spans="1:6" ht="15">
      <c r="A440" s="19" t="s">
        <v>13</v>
      </c>
      <c r="B440" s="13" t="s">
        <v>35</v>
      </c>
      <c r="C440" s="29" t="s">
        <v>932</v>
      </c>
      <c r="D440" s="29"/>
      <c r="E440" s="29" t="s">
        <v>932</v>
      </c>
      <c r="F440" s="13"/>
    </row>
    <row r="441" spans="1:6" ht="30">
      <c r="A441" s="60" t="s">
        <v>914</v>
      </c>
      <c r="B441" s="61" t="s">
        <v>934</v>
      </c>
      <c r="C441" s="61"/>
      <c r="D441" s="61"/>
      <c r="E441" s="61"/>
      <c r="F441" s="61"/>
    </row>
    <row r="442" spans="1:6" ht="15">
      <c r="A442" s="62">
        <v>1</v>
      </c>
      <c r="B442" s="63" t="s">
        <v>12</v>
      </c>
      <c r="C442" s="753"/>
      <c r="D442" s="754"/>
      <c r="E442" s="754"/>
      <c r="F442" s="755"/>
    </row>
    <row r="443" spans="1:6" ht="108">
      <c r="A443" s="65" t="s">
        <v>13</v>
      </c>
      <c r="B443" s="267" t="s">
        <v>127</v>
      </c>
      <c r="C443" s="272" t="s">
        <v>935</v>
      </c>
      <c r="D443" s="959" t="s">
        <v>936</v>
      </c>
      <c r="E443" s="82" t="s">
        <v>935</v>
      </c>
      <c r="F443" s="269"/>
    </row>
    <row r="444" spans="1:6" ht="77.25">
      <c r="A444" s="65" t="s">
        <v>13</v>
      </c>
      <c r="B444" s="270" t="s">
        <v>22</v>
      </c>
      <c r="C444" s="271" t="s">
        <v>937</v>
      </c>
      <c r="D444" s="959" t="s">
        <v>936</v>
      </c>
      <c r="E444" s="271" t="s">
        <v>937</v>
      </c>
      <c r="F444" s="269"/>
    </row>
    <row r="445" spans="1:6" ht="46.5">
      <c r="A445" s="65" t="s">
        <v>13</v>
      </c>
      <c r="B445" s="270" t="s">
        <v>23</v>
      </c>
      <c r="C445" s="271" t="s">
        <v>936</v>
      </c>
      <c r="D445" s="959" t="s">
        <v>936</v>
      </c>
      <c r="E445" s="271" t="s">
        <v>936</v>
      </c>
      <c r="F445" s="269"/>
    </row>
    <row r="446" spans="1:6" ht="46.5">
      <c r="A446" s="65" t="s">
        <v>13</v>
      </c>
      <c r="B446" s="82" t="s">
        <v>24</v>
      </c>
      <c r="C446" s="271" t="s">
        <v>936</v>
      </c>
      <c r="D446" s="959" t="s">
        <v>936</v>
      </c>
      <c r="E446" s="271" t="s">
        <v>936</v>
      </c>
      <c r="F446" s="269"/>
    </row>
    <row r="447" spans="1:6" ht="45">
      <c r="A447" s="69">
        <v>2</v>
      </c>
      <c r="B447" s="70" t="s">
        <v>33</v>
      </c>
      <c r="C447" s="751" t="s">
        <v>34</v>
      </c>
      <c r="D447" s="751"/>
      <c r="E447" s="752"/>
      <c r="F447" s="71"/>
    </row>
    <row r="448" spans="1:6" ht="15">
      <c r="A448" s="62">
        <v>3</v>
      </c>
      <c r="B448" s="63" t="s">
        <v>10</v>
      </c>
      <c r="C448" s="72"/>
      <c r="D448" s="72"/>
      <c r="E448" s="72"/>
      <c r="F448" s="63"/>
    </row>
    <row r="449" spans="1:6" ht="15">
      <c r="A449" s="73" t="s">
        <v>13</v>
      </c>
      <c r="B449" s="74" t="s">
        <v>14</v>
      </c>
      <c r="C449" s="391">
        <f>C450+C451</f>
        <v>623.4</v>
      </c>
      <c r="D449" s="391">
        <v>0</v>
      </c>
      <c r="E449" s="391">
        <f>E450+E451</f>
        <v>623.4</v>
      </c>
      <c r="F449" s="74"/>
    </row>
    <row r="450" spans="1:6" ht="15">
      <c r="A450" s="76" t="s">
        <v>19</v>
      </c>
      <c r="B450" s="77" t="s">
        <v>28</v>
      </c>
      <c r="C450" s="471">
        <v>405</v>
      </c>
      <c r="D450" s="78">
        <v>0</v>
      </c>
      <c r="E450" s="471">
        <f>C450+D450</f>
        <v>405</v>
      </c>
      <c r="F450" s="77"/>
    </row>
    <row r="451" spans="1:6" ht="15">
      <c r="A451" s="76" t="s">
        <v>19</v>
      </c>
      <c r="B451" s="77" t="s">
        <v>29</v>
      </c>
      <c r="C451" s="471">
        <v>218.4</v>
      </c>
      <c r="D451" s="78">
        <v>0</v>
      </c>
      <c r="E451" s="471">
        <f>C451+D451</f>
        <v>218.4</v>
      </c>
      <c r="F451" s="77"/>
    </row>
    <row r="452" spans="1:6" ht="15">
      <c r="A452" s="73" t="s">
        <v>13</v>
      </c>
      <c r="B452" s="74" t="s">
        <v>15</v>
      </c>
      <c r="C452" s="391">
        <f>C449*100/1196</f>
        <v>52.123745819397996</v>
      </c>
      <c r="D452" s="391">
        <f>D449*100/1196</f>
        <v>0</v>
      </c>
      <c r="E452" s="391">
        <f>E449*100/1196</f>
        <v>52.123745819397996</v>
      </c>
      <c r="F452" s="74"/>
    </row>
    <row r="453" spans="1:6" ht="15">
      <c r="A453" s="76" t="s">
        <v>19</v>
      </c>
      <c r="B453" s="77" t="s">
        <v>28</v>
      </c>
      <c r="C453" s="471">
        <f>C450*100/405</f>
        <v>100</v>
      </c>
      <c r="D453" s="471">
        <f>D450*100/405</f>
        <v>0</v>
      </c>
      <c r="E453" s="471">
        <f>E450*100/405</f>
        <v>100</v>
      </c>
      <c r="F453" s="77"/>
    </row>
    <row r="454" spans="1:6" ht="15">
      <c r="A454" s="76" t="s">
        <v>19</v>
      </c>
      <c r="B454" s="77" t="s">
        <v>29</v>
      </c>
      <c r="C454" s="471">
        <f>C451*100/791</f>
        <v>27.61061946902655</v>
      </c>
      <c r="D454" s="471">
        <f>D451*100/791</f>
        <v>0</v>
      </c>
      <c r="E454" s="471">
        <f>E451*100/791</f>
        <v>27.61061946902655</v>
      </c>
      <c r="F454" s="77"/>
    </row>
    <row r="455" spans="1:6" ht="30">
      <c r="A455" s="62">
        <v>4</v>
      </c>
      <c r="B455" s="70" t="s">
        <v>17</v>
      </c>
      <c r="C455" s="72"/>
      <c r="D455" s="72"/>
      <c r="E455" s="72"/>
      <c r="F455" s="63"/>
    </row>
    <row r="456" spans="1:6" ht="30.75">
      <c r="A456" s="81" t="s">
        <v>13</v>
      </c>
      <c r="B456" s="82" t="s">
        <v>30</v>
      </c>
      <c r="C456" s="78" t="s">
        <v>938</v>
      </c>
      <c r="D456" s="78" t="s">
        <v>92</v>
      </c>
      <c r="E456" s="78" t="s">
        <v>725</v>
      </c>
      <c r="F456" s="77"/>
    </row>
    <row r="457" spans="1:6" ht="15">
      <c r="A457" s="81" t="s">
        <v>13</v>
      </c>
      <c r="B457" s="77" t="s">
        <v>31</v>
      </c>
      <c r="C457" s="78" t="s">
        <v>939</v>
      </c>
      <c r="D457" s="78" t="s">
        <v>940</v>
      </c>
      <c r="E457" s="78" t="s">
        <v>941</v>
      </c>
      <c r="F457" s="77"/>
    </row>
    <row r="458" spans="1:6" ht="15">
      <c r="A458" s="81" t="s">
        <v>13</v>
      </c>
      <c r="B458" s="77" t="s">
        <v>35</v>
      </c>
      <c r="C458" s="279">
        <v>0.3</v>
      </c>
      <c r="D458" s="279">
        <v>0</v>
      </c>
      <c r="E458" s="279">
        <v>0.3</v>
      </c>
      <c r="F458" s="77"/>
    </row>
    <row r="459" spans="1:6" ht="15">
      <c r="A459" s="81" t="s">
        <v>19</v>
      </c>
      <c r="B459" s="77" t="s">
        <v>26</v>
      </c>
      <c r="C459" s="279">
        <v>0.7</v>
      </c>
      <c r="D459" s="279">
        <v>0</v>
      </c>
      <c r="E459" s="279">
        <v>0.7</v>
      </c>
      <c r="F459" s="77"/>
    </row>
    <row r="460" spans="1:6" ht="15">
      <c r="A460" s="81" t="s">
        <v>19</v>
      </c>
      <c r="B460" s="77" t="s">
        <v>27</v>
      </c>
      <c r="C460" s="279">
        <v>0.35</v>
      </c>
      <c r="D460" s="279">
        <v>0</v>
      </c>
      <c r="E460" s="279">
        <v>0.35</v>
      </c>
      <c r="F460" s="77"/>
    </row>
    <row r="461" spans="1:6" ht="15">
      <c r="A461" s="62">
        <v>5</v>
      </c>
      <c r="B461" s="63" t="s">
        <v>18</v>
      </c>
      <c r="C461" s="753" t="s">
        <v>942</v>
      </c>
      <c r="D461" s="754"/>
      <c r="E461" s="754"/>
      <c r="F461" s="755"/>
    </row>
    <row r="462" spans="1:6" ht="30.75">
      <c r="A462" s="85" t="s">
        <v>13</v>
      </c>
      <c r="B462" s="82" t="s">
        <v>32</v>
      </c>
      <c r="C462" s="458">
        <v>5</v>
      </c>
      <c r="D462" s="458">
        <v>0</v>
      </c>
      <c r="E462" s="458">
        <v>5</v>
      </c>
      <c r="F462" s="278" t="s">
        <v>943</v>
      </c>
    </row>
    <row r="463" spans="1:6" ht="15">
      <c r="A463" s="85" t="s">
        <v>13</v>
      </c>
      <c r="B463" s="77" t="s">
        <v>20</v>
      </c>
      <c r="C463" s="77">
        <v>5</v>
      </c>
      <c r="D463" s="77">
        <v>0</v>
      </c>
      <c r="E463" s="77">
        <v>5</v>
      </c>
      <c r="F463" s="278" t="s">
        <v>943</v>
      </c>
    </row>
    <row r="464" spans="1:6" ht="15">
      <c r="A464" s="85" t="s">
        <v>13</v>
      </c>
      <c r="B464" s="77" t="s">
        <v>35</v>
      </c>
      <c r="C464" s="77">
        <v>100</v>
      </c>
      <c r="D464" s="77">
        <v>0</v>
      </c>
      <c r="E464" s="77">
        <v>100</v>
      </c>
      <c r="F464" s="278" t="s">
        <v>943</v>
      </c>
    </row>
    <row r="465" spans="1:6" ht="15">
      <c r="A465" s="14" t="s">
        <v>933</v>
      </c>
      <c r="B465" s="20" t="s">
        <v>945</v>
      </c>
      <c r="C465" s="20"/>
      <c r="D465" s="20"/>
      <c r="E465" s="20"/>
      <c r="F465" s="20"/>
    </row>
    <row r="466" spans="1:6" ht="15">
      <c r="A466" s="22">
        <v>1</v>
      </c>
      <c r="B466" s="23" t="s">
        <v>12</v>
      </c>
      <c r="C466" s="24"/>
      <c r="D466" s="24"/>
      <c r="E466" s="24"/>
      <c r="F466" s="23"/>
    </row>
    <row r="467" spans="1:6" ht="93">
      <c r="A467" s="31" t="s">
        <v>13</v>
      </c>
      <c r="B467" s="283" t="s">
        <v>127</v>
      </c>
      <c r="C467" s="16" t="s">
        <v>946</v>
      </c>
      <c r="D467" s="33"/>
      <c r="E467" s="16" t="s">
        <v>946</v>
      </c>
      <c r="F467" s="32"/>
    </row>
    <row r="468" spans="1:6" ht="61.5">
      <c r="A468" s="31" t="s">
        <v>13</v>
      </c>
      <c r="B468" s="33" t="s">
        <v>22</v>
      </c>
      <c r="C468" s="50" t="s">
        <v>947</v>
      </c>
      <c r="D468" s="50" t="s">
        <v>948</v>
      </c>
      <c r="E468" s="50" t="s">
        <v>947</v>
      </c>
      <c r="F468" s="32"/>
    </row>
    <row r="469" spans="1:6" ht="46.5">
      <c r="A469" s="31" t="s">
        <v>13</v>
      </c>
      <c r="B469" s="33" t="s">
        <v>23</v>
      </c>
      <c r="C469" s="50" t="s">
        <v>949</v>
      </c>
      <c r="D469" s="50" t="s">
        <v>950</v>
      </c>
      <c r="E469" s="50" t="s">
        <v>949</v>
      </c>
      <c r="F469" s="32"/>
    </row>
    <row r="470" spans="1:6" ht="45">
      <c r="A470" s="25">
        <v>2</v>
      </c>
      <c r="B470" s="26" t="s">
        <v>33</v>
      </c>
      <c r="C470" s="749"/>
      <c r="D470" s="749"/>
      <c r="E470" s="750"/>
      <c r="F470" s="27"/>
    </row>
    <row r="471" spans="1:6" ht="15">
      <c r="A471" s="22">
        <v>3</v>
      </c>
      <c r="B471" s="23" t="s">
        <v>10</v>
      </c>
      <c r="C471" s="28"/>
      <c r="D471" s="28"/>
      <c r="E471" s="28"/>
      <c r="F471" s="23"/>
    </row>
    <row r="472" spans="1:6" ht="15">
      <c r="A472" s="36" t="s">
        <v>13</v>
      </c>
      <c r="B472" s="37" t="s">
        <v>14</v>
      </c>
      <c r="C472" s="472" t="s">
        <v>951</v>
      </c>
      <c r="D472" s="472"/>
      <c r="E472" s="472" t="s">
        <v>952</v>
      </c>
      <c r="F472" s="37"/>
    </row>
    <row r="473" spans="1:6" ht="15">
      <c r="A473" s="473" t="s">
        <v>19</v>
      </c>
      <c r="B473" s="59" t="s">
        <v>28</v>
      </c>
      <c r="C473" s="474" t="s">
        <v>953</v>
      </c>
      <c r="D473" s="474">
        <v>378.365</v>
      </c>
      <c r="E473" s="474" t="s">
        <v>954</v>
      </c>
      <c r="F473" s="475"/>
    </row>
    <row r="474" spans="1:6" ht="15">
      <c r="A474" s="473" t="s">
        <v>19</v>
      </c>
      <c r="B474" s="59" t="s">
        <v>29</v>
      </c>
      <c r="C474" s="474" t="s">
        <v>955</v>
      </c>
      <c r="D474" s="474">
        <v>105</v>
      </c>
      <c r="E474" s="474" t="s">
        <v>956</v>
      </c>
      <c r="F474" s="475"/>
    </row>
    <row r="475" spans="1:6" ht="15">
      <c r="A475" s="36" t="s">
        <v>13</v>
      </c>
      <c r="B475" s="37" t="s">
        <v>15</v>
      </c>
      <c r="C475" s="476">
        <v>0.51</v>
      </c>
      <c r="D475" s="477">
        <v>0.053</v>
      </c>
      <c r="E475" s="477">
        <v>0.563</v>
      </c>
      <c r="F475" s="478"/>
    </row>
    <row r="476" spans="1:6" ht="15">
      <c r="A476" s="473" t="s">
        <v>19</v>
      </c>
      <c r="B476" s="59" t="s">
        <v>28</v>
      </c>
      <c r="C476" s="479">
        <v>0.635</v>
      </c>
      <c r="D476" s="474"/>
      <c r="E476" s="479">
        <v>0.635</v>
      </c>
      <c r="F476" s="475"/>
    </row>
    <row r="477" spans="1:6" ht="15">
      <c r="A477" s="473" t="s">
        <v>19</v>
      </c>
      <c r="B477" s="59" t="s">
        <v>29</v>
      </c>
      <c r="C477" s="480">
        <v>0.13</v>
      </c>
      <c r="D477" s="480">
        <v>0.13</v>
      </c>
      <c r="E477" s="480">
        <v>0.26</v>
      </c>
      <c r="F477" s="475"/>
    </row>
    <row r="478" spans="1:6" ht="30">
      <c r="A478" s="22">
        <v>4</v>
      </c>
      <c r="B478" s="26" t="s">
        <v>17</v>
      </c>
      <c r="C478" s="28"/>
      <c r="D478" s="28"/>
      <c r="E478" s="28"/>
      <c r="F478" s="23"/>
    </row>
    <row r="479" spans="1:6" ht="30.75">
      <c r="A479" s="18" t="s">
        <v>13</v>
      </c>
      <c r="B479" s="16" t="s">
        <v>30</v>
      </c>
      <c r="C479" s="29" t="s">
        <v>957</v>
      </c>
      <c r="D479" s="29"/>
      <c r="E479" s="29" t="s">
        <v>957</v>
      </c>
      <c r="F479" s="13"/>
    </row>
    <row r="480" spans="1:6" ht="15">
      <c r="A480" s="18" t="s">
        <v>13</v>
      </c>
      <c r="B480" s="13" t="s">
        <v>31</v>
      </c>
      <c r="C480" s="481" t="s">
        <v>958</v>
      </c>
      <c r="D480" s="481"/>
      <c r="E480" s="481" t="s">
        <v>958</v>
      </c>
      <c r="F480" s="13"/>
    </row>
    <row r="481" spans="1:6" ht="15">
      <c r="A481" s="18" t="s">
        <v>13</v>
      </c>
      <c r="B481" s="13" t="s">
        <v>35</v>
      </c>
      <c r="C481" s="30">
        <v>0.3</v>
      </c>
      <c r="D481" s="29"/>
      <c r="E481" s="30">
        <v>0.3</v>
      </c>
      <c r="F481" s="13"/>
    </row>
    <row r="482" spans="1:6" ht="61.5">
      <c r="A482" s="18" t="s">
        <v>19</v>
      </c>
      <c r="B482" s="13" t="s">
        <v>26</v>
      </c>
      <c r="C482" s="482" t="s">
        <v>959</v>
      </c>
      <c r="D482" s="483"/>
      <c r="E482" s="482"/>
      <c r="F482" s="13"/>
    </row>
    <row r="483" spans="1:6" ht="15">
      <c r="A483" s="18" t="s">
        <v>19</v>
      </c>
      <c r="B483" s="13" t="s">
        <v>27</v>
      </c>
      <c r="C483" s="30"/>
      <c r="D483" s="30"/>
      <c r="E483" s="30"/>
      <c r="F483" s="13"/>
    </row>
    <row r="484" spans="1:6" ht="15">
      <c r="A484" s="22">
        <v>5</v>
      </c>
      <c r="B484" s="23" t="s">
        <v>18</v>
      </c>
      <c r="C484" s="28"/>
      <c r="D484" s="28"/>
      <c r="E484" s="28"/>
      <c r="F484" s="23"/>
    </row>
    <row r="485" spans="1:6" ht="30.75">
      <c r="A485" s="19" t="s">
        <v>13</v>
      </c>
      <c r="B485" s="16" t="s">
        <v>32</v>
      </c>
      <c r="C485" s="29"/>
      <c r="D485" s="29"/>
      <c r="E485" s="29"/>
      <c r="F485" s="398" t="s">
        <v>960</v>
      </c>
    </row>
    <row r="486" spans="1:6" ht="15">
      <c r="A486" s="19" t="s">
        <v>13</v>
      </c>
      <c r="B486" s="13" t="s">
        <v>20</v>
      </c>
      <c r="C486" s="484">
        <v>3</v>
      </c>
      <c r="D486" s="13"/>
      <c r="E486" s="484"/>
      <c r="F486" s="13"/>
    </row>
    <row r="487" spans="1:6" ht="15">
      <c r="A487" s="19" t="s">
        <v>13</v>
      </c>
      <c r="B487" s="13" t="s">
        <v>35</v>
      </c>
      <c r="C487" s="52">
        <v>0.6</v>
      </c>
      <c r="D487" s="13"/>
      <c r="E487" s="52">
        <v>0.6</v>
      </c>
      <c r="F487" s="13"/>
    </row>
    <row r="488" spans="1:6" ht="15">
      <c r="A488" s="60" t="s">
        <v>944</v>
      </c>
      <c r="B488" s="61" t="s">
        <v>962</v>
      </c>
      <c r="C488" s="61"/>
      <c r="D488" s="61"/>
      <c r="E488" s="61"/>
      <c r="F488" s="61"/>
    </row>
    <row r="489" spans="1:6" ht="15">
      <c r="A489" s="62">
        <v>1</v>
      </c>
      <c r="B489" s="63" t="s">
        <v>12</v>
      </c>
      <c r="C489" s="64"/>
      <c r="D489" s="64"/>
      <c r="E489" s="64"/>
      <c r="F489" s="63"/>
    </row>
    <row r="490" spans="1:6" ht="108">
      <c r="A490" s="65" t="s">
        <v>13</v>
      </c>
      <c r="B490" s="269" t="s">
        <v>127</v>
      </c>
      <c r="C490" s="82" t="s">
        <v>963</v>
      </c>
      <c r="D490" s="82" t="s">
        <v>964</v>
      </c>
      <c r="E490" s="82" t="s">
        <v>963</v>
      </c>
      <c r="F490" s="269"/>
    </row>
    <row r="491" spans="1:6" ht="93">
      <c r="A491" s="65" t="s">
        <v>13</v>
      </c>
      <c r="B491" s="270" t="s">
        <v>22</v>
      </c>
      <c r="C491" s="271" t="s">
        <v>965</v>
      </c>
      <c r="D491" s="271" t="s">
        <v>966</v>
      </c>
      <c r="E491" s="271" t="s">
        <v>965</v>
      </c>
      <c r="F491" s="269"/>
    </row>
    <row r="492" spans="1:6" ht="46.5">
      <c r="A492" s="65" t="s">
        <v>13</v>
      </c>
      <c r="B492" s="270" t="s">
        <v>23</v>
      </c>
      <c r="C492" s="485" t="s">
        <v>967</v>
      </c>
      <c r="D492" s="485" t="s">
        <v>968</v>
      </c>
      <c r="E492" s="485" t="s">
        <v>969</v>
      </c>
      <c r="F492" s="269"/>
    </row>
    <row r="493" spans="1:6" ht="46.5">
      <c r="A493" s="65" t="s">
        <v>13</v>
      </c>
      <c r="B493" s="270" t="s">
        <v>24</v>
      </c>
      <c r="C493" s="386" t="s">
        <v>970</v>
      </c>
      <c r="D493" s="386"/>
      <c r="E493" s="386"/>
      <c r="F493" s="269"/>
    </row>
    <row r="494" spans="1:6" ht="45">
      <c r="A494" s="69">
        <v>2</v>
      </c>
      <c r="B494" s="70" t="s">
        <v>33</v>
      </c>
      <c r="C494" s="751" t="s">
        <v>34</v>
      </c>
      <c r="D494" s="751"/>
      <c r="E494" s="752"/>
      <c r="F494" s="71"/>
    </row>
    <row r="495" spans="1:6" ht="15">
      <c r="A495" s="62">
        <v>3</v>
      </c>
      <c r="B495" s="63" t="s">
        <v>10</v>
      </c>
      <c r="C495" s="72"/>
      <c r="D495" s="72"/>
      <c r="E495" s="72"/>
      <c r="F495" s="63"/>
    </row>
    <row r="496" spans="1:6" ht="30.75">
      <c r="A496" s="73" t="s">
        <v>13</v>
      </c>
      <c r="B496" s="74" t="s">
        <v>14</v>
      </c>
      <c r="C496" s="386" t="s">
        <v>971</v>
      </c>
      <c r="D496" s="486">
        <v>0</v>
      </c>
      <c r="E496" s="386" t="s">
        <v>971</v>
      </c>
      <c r="F496" s="63"/>
    </row>
    <row r="497" spans="1:6" ht="30.75">
      <c r="A497" s="404" t="s">
        <v>19</v>
      </c>
      <c r="B497" s="320" t="s">
        <v>28</v>
      </c>
      <c r="C497" s="386" t="s">
        <v>972</v>
      </c>
      <c r="D497" s="486">
        <v>0</v>
      </c>
      <c r="E497" s="386" t="s">
        <v>972</v>
      </c>
      <c r="F497" s="320"/>
    </row>
    <row r="498" spans="1:6" ht="46.5">
      <c r="A498" s="404" t="s">
        <v>19</v>
      </c>
      <c r="B498" s="320" t="s">
        <v>29</v>
      </c>
      <c r="C498" s="386" t="s">
        <v>973</v>
      </c>
      <c r="D498" s="386">
        <v>0</v>
      </c>
      <c r="E498" s="386" t="s">
        <v>973</v>
      </c>
      <c r="F498" s="320"/>
    </row>
    <row r="499" spans="1:6" ht="15">
      <c r="A499" s="73" t="s">
        <v>13</v>
      </c>
      <c r="B499" s="74" t="s">
        <v>15</v>
      </c>
      <c r="C499" s="487">
        <v>0.73</v>
      </c>
      <c r="D499" s="390">
        <v>0</v>
      </c>
      <c r="E499" s="487">
        <v>0.73</v>
      </c>
      <c r="F499" s="74"/>
    </row>
    <row r="500" spans="1:6" ht="15">
      <c r="A500" s="404" t="s">
        <v>19</v>
      </c>
      <c r="B500" s="320" t="s">
        <v>28</v>
      </c>
      <c r="C500" s="392">
        <v>0.71</v>
      </c>
      <c r="D500" s="390">
        <v>0</v>
      </c>
      <c r="E500" s="392">
        <v>0.71</v>
      </c>
      <c r="F500" s="320"/>
    </row>
    <row r="501" spans="1:6" ht="15">
      <c r="A501" s="404" t="s">
        <v>19</v>
      </c>
      <c r="B501" s="320" t="s">
        <v>29</v>
      </c>
      <c r="C501" s="392">
        <v>0.83</v>
      </c>
      <c r="D501" s="392">
        <v>0</v>
      </c>
      <c r="E501" s="392">
        <v>0.83</v>
      </c>
      <c r="F501" s="320"/>
    </row>
    <row r="502" spans="1:6" ht="30">
      <c r="A502" s="62">
        <v>4</v>
      </c>
      <c r="B502" s="70" t="s">
        <v>17</v>
      </c>
      <c r="C502" s="72"/>
      <c r="D502" s="72"/>
      <c r="E502" s="72"/>
      <c r="F502" s="63"/>
    </row>
    <row r="503" spans="1:6" ht="30.75">
      <c r="A503" s="488" t="s">
        <v>13</v>
      </c>
      <c r="B503" s="270" t="s">
        <v>30</v>
      </c>
      <c r="C503" s="390" t="s">
        <v>974</v>
      </c>
      <c r="D503" s="390" t="s">
        <v>275</v>
      </c>
      <c r="E503" s="390" t="s">
        <v>383</v>
      </c>
      <c r="F503" s="320"/>
    </row>
    <row r="504" spans="1:6" ht="15">
      <c r="A504" s="488" t="s">
        <v>13</v>
      </c>
      <c r="B504" s="320" t="s">
        <v>31</v>
      </c>
      <c r="C504" s="390" t="s">
        <v>975</v>
      </c>
      <c r="D504" s="390" t="s">
        <v>275</v>
      </c>
      <c r="E504" s="390" t="s">
        <v>383</v>
      </c>
      <c r="F504" s="320"/>
    </row>
    <row r="505" spans="1:6" ht="15">
      <c r="A505" s="488" t="s">
        <v>13</v>
      </c>
      <c r="B505" s="320" t="s">
        <v>35</v>
      </c>
      <c r="C505" s="392">
        <v>0.6</v>
      </c>
      <c r="D505" s="392">
        <v>0</v>
      </c>
      <c r="E505" s="392">
        <v>0.6</v>
      </c>
      <c r="F505" s="320"/>
    </row>
    <row r="506" spans="1:6" ht="15">
      <c r="A506" s="488" t="s">
        <v>19</v>
      </c>
      <c r="B506" s="320" t="s">
        <v>26</v>
      </c>
      <c r="C506" s="392">
        <v>0.6</v>
      </c>
      <c r="D506" s="392">
        <v>0</v>
      </c>
      <c r="E506" s="392">
        <v>0.6</v>
      </c>
      <c r="F506" s="320"/>
    </row>
    <row r="507" spans="1:6" ht="15">
      <c r="A507" s="488" t="s">
        <v>19</v>
      </c>
      <c r="B507" s="320" t="s">
        <v>27</v>
      </c>
      <c r="C507" s="392">
        <v>0.1</v>
      </c>
      <c r="D507" s="392">
        <v>0</v>
      </c>
      <c r="E507" s="392">
        <v>0.1</v>
      </c>
      <c r="F507" s="320"/>
    </row>
    <row r="508" spans="1:6" ht="15">
      <c r="A508" s="62">
        <v>5</v>
      </c>
      <c r="B508" s="63" t="s">
        <v>18</v>
      </c>
      <c r="C508" s="72"/>
      <c r="D508" s="72"/>
      <c r="E508" s="72"/>
      <c r="F508" s="63"/>
    </row>
    <row r="509" spans="1:6" ht="30.75">
      <c r="A509" s="65" t="s">
        <v>13</v>
      </c>
      <c r="B509" s="270" t="s">
        <v>32</v>
      </c>
      <c r="C509" s="390" t="s">
        <v>739</v>
      </c>
      <c r="D509" s="390" t="s">
        <v>275</v>
      </c>
      <c r="E509" s="390" t="s">
        <v>739</v>
      </c>
      <c r="F509" s="320"/>
    </row>
    <row r="510" spans="1:6" ht="15">
      <c r="A510" s="65" t="s">
        <v>13</v>
      </c>
      <c r="B510" s="320" t="s">
        <v>20</v>
      </c>
      <c r="C510" s="390" t="s">
        <v>739</v>
      </c>
      <c r="D510" s="390" t="s">
        <v>275</v>
      </c>
      <c r="E510" s="390" t="s">
        <v>739</v>
      </c>
      <c r="F510" s="320"/>
    </row>
    <row r="511" spans="1:6" ht="15">
      <c r="A511" s="65" t="s">
        <v>13</v>
      </c>
      <c r="B511" s="320" t="s">
        <v>35</v>
      </c>
      <c r="C511" s="393">
        <v>0.7</v>
      </c>
      <c r="D511" s="393">
        <v>0</v>
      </c>
      <c r="E511" s="393">
        <v>0.7</v>
      </c>
      <c r="F511" s="320"/>
    </row>
    <row r="512" spans="1:6" ht="15">
      <c r="A512" s="14" t="s">
        <v>961</v>
      </c>
      <c r="B512" s="20" t="s">
        <v>977</v>
      </c>
      <c r="C512" s="20"/>
      <c r="D512" s="20"/>
      <c r="E512" s="20"/>
      <c r="F512" s="20"/>
    </row>
    <row r="513" spans="1:6" ht="15">
      <c r="A513" s="22">
        <v>1</v>
      </c>
      <c r="B513" s="23" t="s">
        <v>12</v>
      </c>
      <c r="C513" s="23"/>
      <c r="D513" s="23"/>
      <c r="E513" s="23"/>
      <c r="F513" s="23"/>
    </row>
    <row r="514" spans="1:6" ht="123.75">
      <c r="A514" s="489" t="s">
        <v>13</v>
      </c>
      <c r="B514" s="490" t="s">
        <v>978</v>
      </c>
      <c r="C514" s="490" t="s">
        <v>979</v>
      </c>
      <c r="D514" s="490" t="s">
        <v>65</v>
      </c>
      <c r="E514" s="490" t="s">
        <v>980</v>
      </c>
      <c r="F514" s="13"/>
    </row>
    <row r="515" spans="1:6" ht="93">
      <c r="A515" s="489" t="s">
        <v>13</v>
      </c>
      <c r="B515" s="490" t="s">
        <v>981</v>
      </c>
      <c r="C515" s="490" t="s">
        <v>982</v>
      </c>
      <c r="D515" s="490" t="s">
        <v>983</v>
      </c>
      <c r="E515" s="490" t="s">
        <v>984</v>
      </c>
      <c r="F515" s="13"/>
    </row>
    <row r="516" spans="1:6" ht="46.5">
      <c r="A516" s="489" t="s">
        <v>13</v>
      </c>
      <c r="B516" s="490" t="s">
        <v>985</v>
      </c>
      <c r="C516" s="490" t="s">
        <v>986</v>
      </c>
      <c r="D516" s="490" t="s">
        <v>987</v>
      </c>
      <c r="E516" s="490" t="s">
        <v>988</v>
      </c>
      <c r="F516" s="13"/>
    </row>
    <row r="517" spans="1:6" ht="46.5">
      <c r="A517" s="489" t="s">
        <v>13</v>
      </c>
      <c r="B517" s="490" t="s">
        <v>989</v>
      </c>
      <c r="C517" s="398"/>
      <c r="D517" s="398"/>
      <c r="E517" s="398"/>
      <c r="F517" s="13"/>
    </row>
    <row r="518" spans="1:6" ht="45">
      <c r="A518" s="22">
        <v>2</v>
      </c>
      <c r="B518" s="20" t="s">
        <v>33</v>
      </c>
      <c r="C518" s="756" t="s">
        <v>34</v>
      </c>
      <c r="D518" s="756"/>
      <c r="E518" s="756"/>
      <c r="F518" s="23"/>
    </row>
    <row r="519" spans="1:6" ht="15">
      <c r="A519" s="22">
        <v>3</v>
      </c>
      <c r="B519" s="23" t="s">
        <v>10</v>
      </c>
      <c r="C519" s="28"/>
      <c r="D519" s="28"/>
      <c r="E519" s="28"/>
      <c r="F519" s="23"/>
    </row>
    <row r="520" spans="1:6" ht="15">
      <c r="A520" s="340" t="s">
        <v>13</v>
      </c>
      <c r="B520" s="37" t="s">
        <v>14</v>
      </c>
      <c r="C520" s="491">
        <v>2996.4</v>
      </c>
      <c r="D520" s="340"/>
      <c r="E520" s="491">
        <v>2996.4</v>
      </c>
      <c r="F520" s="37"/>
    </row>
    <row r="521" spans="1:6" ht="15">
      <c r="A521" s="17" t="s">
        <v>19</v>
      </c>
      <c r="B521" s="13" t="s">
        <v>28</v>
      </c>
      <c r="C521" s="17">
        <v>2591</v>
      </c>
      <c r="D521" s="17"/>
      <c r="E521" s="17">
        <v>2591</v>
      </c>
      <c r="F521" s="13"/>
    </row>
    <row r="522" spans="1:6" ht="15">
      <c r="A522" s="17" t="s">
        <v>19</v>
      </c>
      <c r="B522" s="13" t="s">
        <v>29</v>
      </c>
      <c r="C522" s="17">
        <v>405.4</v>
      </c>
      <c r="D522" s="17"/>
      <c r="E522" s="17">
        <v>405.4</v>
      </c>
      <c r="F522" s="13"/>
    </row>
    <row r="523" spans="1:6" ht="15">
      <c r="A523" s="340" t="s">
        <v>13</v>
      </c>
      <c r="B523" s="37" t="s">
        <v>15</v>
      </c>
      <c r="C523" s="340">
        <v>67</v>
      </c>
      <c r="D523" s="22"/>
      <c r="E523" s="340">
        <v>67</v>
      </c>
      <c r="F523" s="37"/>
    </row>
    <row r="524" spans="1:6" ht="15">
      <c r="A524" s="17" t="s">
        <v>19</v>
      </c>
      <c r="B524" s="13" t="s">
        <v>28</v>
      </c>
      <c r="C524" s="17">
        <v>75</v>
      </c>
      <c r="D524" s="17"/>
      <c r="E524" s="17">
        <v>75</v>
      </c>
      <c r="F524" s="13"/>
    </row>
    <row r="525" spans="1:6" ht="15">
      <c r="A525" s="17" t="s">
        <v>19</v>
      </c>
      <c r="B525" s="13" t="s">
        <v>29</v>
      </c>
      <c r="C525" s="17">
        <v>41</v>
      </c>
      <c r="D525" s="17"/>
      <c r="E525" s="17">
        <v>41</v>
      </c>
      <c r="F525" s="13"/>
    </row>
    <row r="526" spans="1:6" ht="30">
      <c r="A526" s="22">
        <v>4</v>
      </c>
      <c r="B526" s="20" t="s">
        <v>17</v>
      </c>
      <c r="C526" s="28"/>
      <c r="D526" s="28"/>
      <c r="E526" s="28"/>
      <c r="F526" s="23"/>
    </row>
    <row r="527" spans="1:6" ht="30.75">
      <c r="A527" s="17" t="s">
        <v>13</v>
      </c>
      <c r="B527" s="398" t="s">
        <v>30</v>
      </c>
      <c r="C527" s="17" t="s">
        <v>990</v>
      </c>
      <c r="D527" s="17" t="s">
        <v>991</v>
      </c>
      <c r="E527" s="17" t="s">
        <v>737</v>
      </c>
      <c r="F527" s="13"/>
    </row>
    <row r="528" spans="1:6" ht="15">
      <c r="A528" s="17" t="s">
        <v>13</v>
      </c>
      <c r="B528" s="13" t="s">
        <v>31</v>
      </c>
      <c r="C528" s="17" t="s">
        <v>992</v>
      </c>
      <c r="D528" s="17" t="s">
        <v>991</v>
      </c>
      <c r="E528" s="17" t="s">
        <v>737</v>
      </c>
      <c r="F528" s="13"/>
    </row>
    <row r="529" spans="1:6" ht="15">
      <c r="A529" s="17" t="s">
        <v>13</v>
      </c>
      <c r="B529" s="13" t="s">
        <v>35</v>
      </c>
      <c r="C529" s="17">
        <v>80</v>
      </c>
      <c r="D529" s="17">
        <v>15</v>
      </c>
      <c r="E529" s="17">
        <v>95</v>
      </c>
      <c r="F529" s="13"/>
    </row>
    <row r="530" spans="1:6" ht="15">
      <c r="A530" s="17" t="s">
        <v>19</v>
      </c>
      <c r="B530" s="13" t="s">
        <v>26</v>
      </c>
      <c r="C530" s="492">
        <v>0.8</v>
      </c>
      <c r="D530" s="492">
        <v>0.1</v>
      </c>
      <c r="E530" s="492">
        <v>0.9</v>
      </c>
      <c r="F530" s="13"/>
    </row>
    <row r="531" spans="1:6" ht="15">
      <c r="A531" s="17" t="s">
        <v>19</v>
      </c>
      <c r="B531" s="13" t="s">
        <v>27</v>
      </c>
      <c r="C531" s="492">
        <v>0.4</v>
      </c>
      <c r="D531" s="492">
        <v>0.02</v>
      </c>
      <c r="E531" s="492">
        <v>0.42</v>
      </c>
      <c r="F531" s="13"/>
    </row>
    <row r="532" spans="1:6" ht="15">
      <c r="A532" s="22">
        <v>5</v>
      </c>
      <c r="B532" s="23" t="s">
        <v>18</v>
      </c>
      <c r="C532" s="28"/>
      <c r="D532" s="28"/>
      <c r="E532" s="28"/>
      <c r="F532" s="23"/>
    </row>
    <row r="533" spans="1:6" ht="30.75">
      <c r="A533" s="17" t="s">
        <v>13</v>
      </c>
      <c r="B533" s="398" t="s">
        <v>32</v>
      </c>
      <c r="C533" s="17">
        <v>5</v>
      </c>
      <c r="D533" s="29"/>
      <c r="E533" s="17">
        <v>5</v>
      </c>
      <c r="F533" s="13"/>
    </row>
    <row r="534" spans="1:6" ht="15">
      <c r="A534" s="17" t="s">
        <v>13</v>
      </c>
      <c r="B534" s="13" t="s">
        <v>20</v>
      </c>
      <c r="C534" s="17">
        <v>5</v>
      </c>
      <c r="D534" s="17"/>
      <c r="E534" s="17">
        <v>5</v>
      </c>
      <c r="F534" s="13"/>
    </row>
    <row r="535" spans="1:6" ht="15">
      <c r="A535" s="17" t="s">
        <v>13</v>
      </c>
      <c r="B535" s="13" t="s">
        <v>35</v>
      </c>
      <c r="C535" s="492">
        <v>0.9</v>
      </c>
      <c r="D535" s="492">
        <v>0.03</v>
      </c>
      <c r="E535" s="492">
        <v>0.93</v>
      </c>
      <c r="F535" s="13"/>
    </row>
    <row r="536" spans="1:6" ht="15">
      <c r="A536" s="60" t="s">
        <v>976</v>
      </c>
      <c r="B536" s="61" t="s">
        <v>994</v>
      </c>
      <c r="C536" s="61"/>
      <c r="D536" s="61"/>
      <c r="E536" s="61"/>
      <c r="F536" s="61"/>
    </row>
    <row r="537" spans="1:6" ht="15">
      <c r="A537" s="62">
        <v>1</v>
      </c>
      <c r="B537" s="63" t="s">
        <v>12</v>
      </c>
      <c r="C537" s="64"/>
      <c r="D537" s="64"/>
      <c r="E537" s="64"/>
      <c r="F537" s="63"/>
    </row>
    <row r="538" spans="1:6" ht="123.75">
      <c r="A538" s="493" t="s">
        <v>13</v>
      </c>
      <c r="B538" s="66" t="s">
        <v>127</v>
      </c>
      <c r="C538" s="67" t="s">
        <v>995</v>
      </c>
      <c r="D538" s="67"/>
      <c r="E538" s="67" t="s">
        <v>995</v>
      </c>
      <c r="F538" s="67"/>
    </row>
    <row r="539" spans="1:6" ht="46.5">
      <c r="A539" s="493" t="s">
        <v>13</v>
      </c>
      <c r="B539" s="67" t="s">
        <v>22</v>
      </c>
      <c r="C539" s="494" t="s">
        <v>996</v>
      </c>
      <c r="D539" s="494" t="s">
        <v>997</v>
      </c>
      <c r="E539" s="494" t="s">
        <v>997</v>
      </c>
      <c r="F539" s="495" t="s">
        <v>998</v>
      </c>
    </row>
    <row r="540" spans="1:6" ht="46.5">
      <c r="A540" s="493" t="s">
        <v>13</v>
      </c>
      <c r="B540" s="67" t="s">
        <v>23</v>
      </c>
      <c r="C540" s="494" t="s">
        <v>999</v>
      </c>
      <c r="D540" s="494" t="s">
        <v>1000</v>
      </c>
      <c r="E540" s="494" t="s">
        <v>1000</v>
      </c>
      <c r="F540" s="66"/>
    </row>
    <row r="541" spans="1:6" ht="46.5">
      <c r="A541" s="493" t="s">
        <v>13</v>
      </c>
      <c r="B541" s="67" t="s">
        <v>24</v>
      </c>
      <c r="C541" s="494" t="s">
        <v>1001</v>
      </c>
      <c r="D541" s="494" t="s">
        <v>1002</v>
      </c>
      <c r="E541" s="494" t="s">
        <v>1002</v>
      </c>
      <c r="F541" s="67"/>
    </row>
    <row r="542" spans="1:6" ht="45">
      <c r="A542" s="69">
        <v>2</v>
      </c>
      <c r="B542" s="70" t="s">
        <v>33</v>
      </c>
      <c r="C542" s="751" t="s">
        <v>34</v>
      </c>
      <c r="D542" s="751"/>
      <c r="E542" s="752"/>
      <c r="F542" s="71"/>
    </row>
    <row r="543" spans="1:6" ht="15">
      <c r="A543" s="62">
        <v>3</v>
      </c>
      <c r="B543" s="63" t="s">
        <v>10</v>
      </c>
      <c r="C543" s="72"/>
      <c r="D543" s="72"/>
      <c r="E543" s="72"/>
      <c r="F543" s="63"/>
    </row>
    <row r="544" spans="1:6" ht="15">
      <c r="A544" s="73" t="s">
        <v>13</v>
      </c>
      <c r="B544" s="74" t="s">
        <v>14</v>
      </c>
      <c r="C544" s="75"/>
      <c r="D544" s="75"/>
      <c r="E544" s="75"/>
      <c r="F544" s="74"/>
    </row>
    <row r="545" spans="1:6" ht="15">
      <c r="A545" s="496" t="s">
        <v>19</v>
      </c>
      <c r="B545" s="86" t="s">
        <v>28</v>
      </c>
      <c r="C545" s="496" t="s">
        <v>1003</v>
      </c>
      <c r="D545" s="497">
        <v>0</v>
      </c>
      <c r="E545" s="496" t="s">
        <v>1003</v>
      </c>
      <c r="F545" s="86"/>
    </row>
    <row r="546" spans="1:6" ht="15">
      <c r="A546" s="496" t="s">
        <v>19</v>
      </c>
      <c r="B546" s="86" t="s">
        <v>29</v>
      </c>
      <c r="C546" s="496" t="s">
        <v>1004</v>
      </c>
      <c r="D546" s="497">
        <v>0</v>
      </c>
      <c r="E546" s="496" t="s">
        <v>1004</v>
      </c>
      <c r="F546" s="86"/>
    </row>
    <row r="547" spans="1:6" ht="15">
      <c r="A547" s="73" t="s">
        <v>13</v>
      </c>
      <c r="B547" s="74" t="s">
        <v>15</v>
      </c>
      <c r="C547" s="79"/>
      <c r="D547" s="75"/>
      <c r="E547" s="75"/>
      <c r="F547" s="74"/>
    </row>
    <row r="548" spans="1:6" ht="15">
      <c r="A548" s="496" t="s">
        <v>19</v>
      </c>
      <c r="B548" s="86" t="s">
        <v>28</v>
      </c>
      <c r="C548" s="498" t="s">
        <v>1005</v>
      </c>
      <c r="D548" s="497">
        <f>D545/506*100</f>
        <v>0</v>
      </c>
      <c r="E548" s="498" t="s">
        <v>1005</v>
      </c>
      <c r="F548" s="86"/>
    </row>
    <row r="549" spans="1:6" ht="15">
      <c r="A549" s="496" t="s">
        <v>19</v>
      </c>
      <c r="B549" s="86" t="s">
        <v>29</v>
      </c>
      <c r="C549" s="497" t="s">
        <v>1006</v>
      </c>
      <c r="D549" s="497">
        <f>D546/506*100</f>
        <v>0</v>
      </c>
      <c r="E549" s="497" t="s">
        <v>1006</v>
      </c>
      <c r="F549" s="86"/>
    </row>
    <row r="550" spans="1:6" ht="30">
      <c r="A550" s="62">
        <v>4</v>
      </c>
      <c r="B550" s="70" t="s">
        <v>17</v>
      </c>
      <c r="C550" s="72"/>
      <c r="D550" s="72"/>
      <c r="E550" s="72"/>
      <c r="F550" s="63"/>
    </row>
    <row r="551" spans="1:6" ht="30.75">
      <c r="A551" s="499" t="s">
        <v>13</v>
      </c>
      <c r="B551" s="67" t="s">
        <v>30</v>
      </c>
      <c r="C551" s="496" t="s">
        <v>1007</v>
      </c>
      <c r="D551" s="496"/>
      <c r="E551" s="496" t="s">
        <v>737</v>
      </c>
      <c r="F551" s="86"/>
    </row>
    <row r="552" spans="1:6" ht="15">
      <c r="A552" s="499" t="s">
        <v>13</v>
      </c>
      <c r="B552" s="86" t="s">
        <v>31</v>
      </c>
      <c r="C552" s="496" t="s">
        <v>1007</v>
      </c>
      <c r="D552" s="496"/>
      <c r="E552" s="496" t="s">
        <v>737</v>
      </c>
      <c r="F552" s="86"/>
    </row>
    <row r="553" spans="1:6" ht="15">
      <c r="A553" s="499" t="s">
        <v>13</v>
      </c>
      <c r="B553" s="86" t="s">
        <v>35</v>
      </c>
      <c r="C553" s="500">
        <v>0.49</v>
      </c>
      <c r="D553" s="500">
        <v>0.01</v>
      </c>
      <c r="E553" s="500">
        <v>0.5</v>
      </c>
      <c r="F553" s="86"/>
    </row>
    <row r="554" spans="1:6" ht="15">
      <c r="A554" s="499" t="s">
        <v>19</v>
      </c>
      <c r="B554" s="86" t="s">
        <v>26</v>
      </c>
      <c r="C554" s="500">
        <v>0.49</v>
      </c>
      <c r="D554" s="500">
        <v>0.01</v>
      </c>
      <c r="E554" s="500">
        <v>0.5</v>
      </c>
      <c r="F554" s="86"/>
    </row>
    <row r="555" spans="1:6" ht="15">
      <c r="A555" s="499" t="s">
        <v>19</v>
      </c>
      <c r="B555" s="86" t="s">
        <v>27</v>
      </c>
      <c r="C555" s="500"/>
      <c r="D555" s="500"/>
      <c r="E555" s="500"/>
      <c r="F555" s="86"/>
    </row>
    <row r="556" spans="1:6" ht="15">
      <c r="A556" s="62">
        <v>5</v>
      </c>
      <c r="B556" s="63" t="s">
        <v>18</v>
      </c>
      <c r="C556" s="72"/>
      <c r="D556" s="72"/>
      <c r="E556" s="72"/>
      <c r="F556" s="63"/>
    </row>
    <row r="557" spans="1:6" ht="30.75">
      <c r="A557" s="493" t="s">
        <v>13</v>
      </c>
      <c r="B557" s="67" t="s">
        <v>32</v>
      </c>
      <c r="C557" s="496">
        <v>5</v>
      </c>
      <c r="D557" s="496"/>
      <c r="E557" s="496">
        <v>5</v>
      </c>
      <c r="F557" s="86"/>
    </row>
    <row r="558" spans="1:6" ht="15">
      <c r="A558" s="493" t="s">
        <v>13</v>
      </c>
      <c r="B558" s="86" t="s">
        <v>20</v>
      </c>
      <c r="C558" s="496">
        <v>5</v>
      </c>
      <c r="D558" s="496">
        <v>5</v>
      </c>
      <c r="E558" s="496">
        <v>5</v>
      </c>
      <c r="F558" s="86"/>
    </row>
    <row r="559" spans="1:6" ht="15">
      <c r="A559" s="493" t="s">
        <v>13</v>
      </c>
      <c r="B559" s="86" t="s">
        <v>35</v>
      </c>
      <c r="C559" s="500">
        <v>0.65</v>
      </c>
      <c r="D559" s="500">
        <v>0.01</v>
      </c>
      <c r="E559" s="500">
        <v>0.66</v>
      </c>
      <c r="F559" s="86"/>
    </row>
    <row r="560" spans="1:6" ht="30">
      <c r="A560" s="14" t="s">
        <v>993</v>
      </c>
      <c r="B560" s="20" t="s">
        <v>1009</v>
      </c>
      <c r="C560" s="20"/>
      <c r="D560" s="20"/>
      <c r="E560" s="20"/>
      <c r="F560" s="20"/>
    </row>
    <row r="561" spans="1:6" ht="15">
      <c r="A561" s="22">
        <v>1</v>
      </c>
      <c r="B561" s="23" t="s">
        <v>12</v>
      </c>
      <c r="C561" s="24"/>
      <c r="D561" s="24"/>
      <c r="E561" s="24"/>
      <c r="F561" s="23"/>
    </row>
    <row r="562" spans="1:6" ht="93">
      <c r="A562" s="31" t="s">
        <v>13</v>
      </c>
      <c r="B562" s="283" t="s">
        <v>127</v>
      </c>
      <c r="C562" s="16" t="s">
        <v>1010</v>
      </c>
      <c r="D562" s="16" t="s">
        <v>1011</v>
      </c>
      <c r="E562" s="16" t="s">
        <v>1010</v>
      </c>
      <c r="F562" s="32"/>
    </row>
    <row r="563" spans="1:6" ht="46.5">
      <c r="A563" s="31" t="s">
        <v>13</v>
      </c>
      <c r="B563" s="33" t="s">
        <v>22</v>
      </c>
      <c r="C563" s="50" t="s">
        <v>1012</v>
      </c>
      <c r="D563" s="757" t="s">
        <v>1013</v>
      </c>
      <c r="E563" s="50" t="s">
        <v>1012</v>
      </c>
      <c r="F563" s="32"/>
    </row>
    <row r="564" spans="1:6" ht="46.5">
      <c r="A564" s="31" t="s">
        <v>13</v>
      </c>
      <c r="B564" s="33" t="s">
        <v>23</v>
      </c>
      <c r="C564" s="50" t="s">
        <v>1014</v>
      </c>
      <c r="D564" s="758"/>
      <c r="E564" s="50" t="s">
        <v>1014</v>
      </c>
      <c r="F564" s="32"/>
    </row>
    <row r="565" spans="1:6" ht="46.5">
      <c r="A565" s="31" t="s">
        <v>13</v>
      </c>
      <c r="B565" s="16" t="s">
        <v>24</v>
      </c>
      <c r="C565" s="50" t="s">
        <v>1015</v>
      </c>
      <c r="D565" s="759"/>
      <c r="E565" s="50" t="s">
        <v>1015</v>
      </c>
      <c r="F565" s="32"/>
    </row>
    <row r="566" spans="1:6" ht="45">
      <c r="A566" s="25">
        <v>2</v>
      </c>
      <c r="B566" s="26" t="s">
        <v>33</v>
      </c>
      <c r="C566" s="749" t="s">
        <v>34</v>
      </c>
      <c r="D566" s="749"/>
      <c r="E566" s="750"/>
      <c r="F566" s="27"/>
    </row>
    <row r="567" spans="1:6" ht="15">
      <c r="A567" s="22">
        <v>3</v>
      </c>
      <c r="B567" s="23" t="s">
        <v>10</v>
      </c>
      <c r="C567" s="28"/>
      <c r="D567" s="28"/>
      <c r="E567" s="28"/>
      <c r="F567" s="23"/>
    </row>
    <row r="568" spans="1:6" ht="15">
      <c r="A568" s="36" t="s">
        <v>13</v>
      </c>
      <c r="B568" s="37" t="s">
        <v>14</v>
      </c>
      <c r="C568" s="333">
        <f>C569+C570</f>
        <v>2660</v>
      </c>
      <c r="D568" s="333">
        <f>D569+D570</f>
        <v>1108.62</v>
      </c>
      <c r="E568" s="333">
        <f>E569+E570</f>
        <v>3768.62</v>
      </c>
      <c r="F568" s="37"/>
    </row>
    <row r="569" spans="1:6" ht="15">
      <c r="A569" s="17" t="s">
        <v>19</v>
      </c>
      <c r="B569" s="13" t="s">
        <v>28</v>
      </c>
      <c r="C569" s="395">
        <v>2300</v>
      </c>
      <c r="D569" s="395">
        <f>3281-C569</f>
        <v>981</v>
      </c>
      <c r="E569" s="395">
        <f>C569+D569</f>
        <v>3281</v>
      </c>
      <c r="F569" s="13"/>
    </row>
    <row r="570" spans="1:6" ht="15">
      <c r="A570" s="17" t="s">
        <v>19</v>
      </c>
      <c r="B570" s="13" t="s">
        <v>29</v>
      </c>
      <c r="C570" s="395">
        <v>360</v>
      </c>
      <c r="D570" s="395">
        <f>487.62-C570</f>
        <v>127.62</v>
      </c>
      <c r="E570" s="395">
        <f>C570+D570</f>
        <v>487.62</v>
      </c>
      <c r="F570" s="13"/>
    </row>
    <row r="571" spans="1:6" ht="15">
      <c r="A571" s="36" t="s">
        <v>13</v>
      </c>
      <c r="B571" s="37" t="s">
        <v>15</v>
      </c>
      <c r="C571" s="501">
        <f>C568/F571*100</f>
        <v>65.40447504302927</v>
      </c>
      <c r="D571" s="333">
        <f>D568/F571*100</f>
        <v>27.25891320383575</v>
      </c>
      <c r="E571" s="501">
        <f>E568/F571*100</f>
        <v>92.66338824686501</v>
      </c>
      <c r="F571" s="37">
        <f>F572+F573</f>
        <v>4067</v>
      </c>
    </row>
    <row r="572" spans="1:6" ht="15">
      <c r="A572" s="17" t="s">
        <v>19</v>
      </c>
      <c r="B572" s="13" t="s">
        <v>28</v>
      </c>
      <c r="C572" s="502">
        <f>C569/F572*100</f>
        <v>70.10057909174033</v>
      </c>
      <c r="D572" s="395">
        <f>D569/F572*100</f>
        <v>29.89942090825968</v>
      </c>
      <c r="E572" s="503">
        <f>C572+D572</f>
        <v>100</v>
      </c>
      <c r="F572" s="13">
        <v>3281</v>
      </c>
    </row>
    <row r="573" spans="1:6" ht="15">
      <c r="A573" s="17" t="s">
        <v>19</v>
      </c>
      <c r="B573" s="13" t="s">
        <v>29</v>
      </c>
      <c r="C573" s="502">
        <f>C570/F573*100</f>
        <v>45.80152671755725</v>
      </c>
      <c r="D573" s="395">
        <f>D570/F573*100</f>
        <v>16.236641221374047</v>
      </c>
      <c r="E573" s="503">
        <f>E570/F573*100</f>
        <v>62.0381679389313</v>
      </c>
      <c r="F573" s="13">
        <v>786</v>
      </c>
    </row>
    <row r="574" spans="1:6" ht="30">
      <c r="A574" s="22">
        <v>4</v>
      </c>
      <c r="B574" s="26" t="s">
        <v>17</v>
      </c>
      <c r="C574" s="28"/>
      <c r="D574" s="28"/>
      <c r="E574" s="28"/>
      <c r="F574" s="23"/>
    </row>
    <row r="575" spans="1:6" ht="30.75">
      <c r="A575" s="18" t="s">
        <v>13</v>
      </c>
      <c r="B575" s="16" t="s">
        <v>30</v>
      </c>
      <c r="C575" s="29" t="s">
        <v>93</v>
      </c>
      <c r="D575" s="29"/>
      <c r="E575" s="29"/>
      <c r="F575" s="13"/>
    </row>
    <row r="576" spans="1:6" ht="15">
      <c r="A576" s="18" t="s">
        <v>13</v>
      </c>
      <c r="B576" s="13" t="s">
        <v>31</v>
      </c>
      <c r="C576" s="29" t="s">
        <v>94</v>
      </c>
      <c r="D576" s="29"/>
      <c r="E576" s="29"/>
      <c r="F576" s="13"/>
    </row>
    <row r="577" spans="1:6" ht="15">
      <c r="A577" s="18" t="s">
        <v>13</v>
      </c>
      <c r="B577" s="13" t="s">
        <v>35</v>
      </c>
      <c r="C577" s="29"/>
      <c r="D577" s="29"/>
      <c r="E577" s="29"/>
      <c r="F577" s="13"/>
    </row>
    <row r="578" spans="1:6" ht="247.5">
      <c r="A578" s="19" t="s">
        <v>19</v>
      </c>
      <c r="B578" s="16" t="s">
        <v>1016</v>
      </c>
      <c r="C578" s="504" t="s">
        <v>1017</v>
      </c>
      <c r="D578" s="504"/>
      <c r="E578" s="505" t="s">
        <v>1018</v>
      </c>
      <c r="F578" s="283"/>
    </row>
    <row r="579" spans="1:6" ht="77.25">
      <c r="A579" s="19" t="s">
        <v>19</v>
      </c>
      <c r="B579" s="283" t="s">
        <v>27</v>
      </c>
      <c r="C579" s="504" t="s">
        <v>1019</v>
      </c>
      <c r="D579" s="506" t="s">
        <v>1020</v>
      </c>
      <c r="E579" s="506" t="s">
        <v>1021</v>
      </c>
      <c r="F579" s="283"/>
    </row>
    <row r="580" spans="1:6" ht="15">
      <c r="A580" s="22">
        <v>5</v>
      </c>
      <c r="B580" s="23" t="s">
        <v>18</v>
      </c>
      <c r="C580" s="28"/>
      <c r="D580" s="28"/>
      <c r="E580" s="28"/>
      <c r="F580" s="23"/>
    </row>
    <row r="581" spans="1:6" ht="30.75">
      <c r="A581" s="19" t="s">
        <v>13</v>
      </c>
      <c r="B581" s="16" t="s">
        <v>32</v>
      </c>
      <c r="C581" s="29" t="s">
        <v>306</v>
      </c>
      <c r="D581" s="29"/>
      <c r="E581" s="29" t="s">
        <v>306</v>
      </c>
      <c r="F581" s="13"/>
    </row>
    <row r="582" spans="1:6" ht="15">
      <c r="A582" s="19" t="s">
        <v>13</v>
      </c>
      <c r="B582" s="13" t="s">
        <v>20</v>
      </c>
      <c r="C582" s="29" t="s">
        <v>306</v>
      </c>
      <c r="D582" s="29"/>
      <c r="E582" s="29" t="s">
        <v>306</v>
      </c>
      <c r="F582" s="13"/>
    </row>
    <row r="583" spans="1:6" ht="15">
      <c r="A583" s="19" t="s">
        <v>13</v>
      </c>
      <c r="B583" s="13" t="s">
        <v>35</v>
      </c>
      <c r="C583" s="52">
        <v>1</v>
      </c>
      <c r="D583" s="13"/>
      <c r="E583" s="52">
        <v>1</v>
      </c>
      <c r="F583" s="13"/>
    </row>
    <row r="584" spans="1:6" ht="30">
      <c r="A584" s="60" t="s">
        <v>1008</v>
      </c>
      <c r="B584" s="61" t="s">
        <v>1023</v>
      </c>
      <c r="C584" s="61"/>
      <c r="D584" s="61"/>
      <c r="E584" s="61"/>
      <c r="F584" s="61"/>
    </row>
    <row r="585" spans="1:6" ht="15">
      <c r="A585" s="62">
        <v>1</v>
      </c>
      <c r="B585" s="63" t="s">
        <v>12</v>
      </c>
      <c r="C585" s="64"/>
      <c r="D585" s="64"/>
      <c r="E585" s="64"/>
      <c r="F585" s="63"/>
    </row>
    <row r="586" spans="1:6" ht="108">
      <c r="A586" s="65" t="s">
        <v>13</v>
      </c>
      <c r="B586" s="267" t="s">
        <v>127</v>
      </c>
      <c r="C586" s="270" t="s">
        <v>1024</v>
      </c>
      <c r="D586" s="268" t="s">
        <v>1025</v>
      </c>
      <c r="E586" s="270" t="s">
        <v>1026</v>
      </c>
      <c r="F586" s="269"/>
    </row>
    <row r="587" spans="1:6" ht="46.5">
      <c r="A587" s="65" t="s">
        <v>13</v>
      </c>
      <c r="B587" s="270" t="s">
        <v>22</v>
      </c>
      <c r="C587" s="386" t="s">
        <v>1027</v>
      </c>
      <c r="D587" s="401" t="s">
        <v>1028</v>
      </c>
      <c r="E587" s="386" t="s">
        <v>1029</v>
      </c>
      <c r="F587" s="269"/>
    </row>
    <row r="588" spans="1:6" ht="46.5">
      <c r="A588" s="65" t="s">
        <v>13</v>
      </c>
      <c r="B588" s="270" t="s">
        <v>23</v>
      </c>
      <c r="C588" s="386" t="s">
        <v>1030</v>
      </c>
      <c r="D588" s="401" t="s">
        <v>1028</v>
      </c>
      <c r="E588" s="386" t="s">
        <v>1030</v>
      </c>
      <c r="F588" s="269"/>
    </row>
    <row r="589" spans="1:6" ht="46.5">
      <c r="A589" s="65" t="s">
        <v>13</v>
      </c>
      <c r="B589" s="82" t="s">
        <v>24</v>
      </c>
      <c r="C589" s="386" t="s">
        <v>329</v>
      </c>
      <c r="D589" s="401" t="s">
        <v>1028</v>
      </c>
      <c r="E589" s="386" t="s">
        <v>329</v>
      </c>
      <c r="F589" s="269"/>
    </row>
    <row r="590" spans="1:6" ht="45">
      <c r="A590" s="69">
        <v>2</v>
      </c>
      <c r="B590" s="70" t="s">
        <v>33</v>
      </c>
      <c r="C590" s="751" t="s">
        <v>34</v>
      </c>
      <c r="D590" s="751"/>
      <c r="E590" s="752"/>
      <c r="F590" s="71"/>
    </row>
    <row r="591" spans="1:6" ht="15">
      <c r="A591" s="62">
        <v>3</v>
      </c>
      <c r="B591" s="63" t="s">
        <v>10</v>
      </c>
      <c r="C591" s="72"/>
      <c r="D591" s="72"/>
      <c r="E591" s="72"/>
      <c r="F591" s="63"/>
    </row>
    <row r="592" spans="1:6" ht="15">
      <c r="A592" s="73" t="s">
        <v>13</v>
      </c>
      <c r="B592" s="74" t="s">
        <v>14</v>
      </c>
      <c r="C592" s="75">
        <v>3401</v>
      </c>
      <c r="D592" s="75"/>
      <c r="E592" s="75">
        <f>E593+E594</f>
        <v>3452</v>
      </c>
      <c r="F592" s="74"/>
    </row>
    <row r="593" spans="1:6" ht="15">
      <c r="A593" s="76" t="s">
        <v>19</v>
      </c>
      <c r="B593" s="77" t="s">
        <v>28</v>
      </c>
      <c r="C593" s="78">
        <v>3219</v>
      </c>
      <c r="D593" s="78">
        <v>51</v>
      </c>
      <c r="E593" s="78">
        <f>C593+D593</f>
        <v>3270</v>
      </c>
      <c r="F593" s="77"/>
    </row>
    <row r="594" spans="1:6" ht="15">
      <c r="A594" s="76" t="s">
        <v>19</v>
      </c>
      <c r="B594" s="77" t="s">
        <v>29</v>
      </c>
      <c r="C594" s="78">
        <v>182</v>
      </c>
      <c r="D594" s="78"/>
      <c r="E594" s="78">
        <v>182</v>
      </c>
      <c r="F594" s="77"/>
    </row>
    <row r="595" spans="1:6" ht="15">
      <c r="A595" s="73" t="s">
        <v>13</v>
      </c>
      <c r="B595" s="74" t="s">
        <v>15</v>
      </c>
      <c r="C595" s="75">
        <v>77.6</v>
      </c>
      <c r="D595" s="75">
        <f>E595-C595</f>
        <v>1.2000000000000028</v>
      </c>
      <c r="E595" s="75">
        <v>78.8</v>
      </c>
      <c r="F595" s="74"/>
    </row>
    <row r="596" spans="1:6" ht="15">
      <c r="A596" s="76" t="s">
        <v>19</v>
      </c>
      <c r="B596" s="77" t="s">
        <v>28</v>
      </c>
      <c r="C596" s="78">
        <v>85.1</v>
      </c>
      <c r="D596" s="390">
        <v>1.2</v>
      </c>
      <c r="E596" s="78">
        <v>85.1</v>
      </c>
      <c r="F596" s="77"/>
    </row>
    <row r="597" spans="1:6" ht="15">
      <c r="A597" s="76" t="s">
        <v>19</v>
      </c>
      <c r="B597" s="77" t="s">
        <v>29</v>
      </c>
      <c r="C597" s="78">
        <v>30.3</v>
      </c>
      <c r="D597" s="78"/>
      <c r="E597" s="78">
        <v>30.3</v>
      </c>
      <c r="F597" s="77"/>
    </row>
    <row r="598" spans="1:6" ht="30">
      <c r="A598" s="62">
        <v>4</v>
      </c>
      <c r="B598" s="70" t="s">
        <v>17</v>
      </c>
      <c r="C598" s="72"/>
      <c r="D598" s="72"/>
      <c r="E598" s="72"/>
      <c r="F598" s="63"/>
    </row>
    <row r="599" spans="1:6" ht="30.75">
      <c r="A599" s="81" t="s">
        <v>13</v>
      </c>
      <c r="B599" s="82" t="s">
        <v>30</v>
      </c>
      <c r="C599" s="507" t="s">
        <v>1031</v>
      </c>
      <c r="D599" s="507"/>
      <c r="E599" s="507" t="s">
        <v>1031</v>
      </c>
      <c r="F599" s="77"/>
    </row>
    <row r="600" spans="1:6" ht="15">
      <c r="A600" s="81" t="s">
        <v>13</v>
      </c>
      <c r="B600" s="77" t="s">
        <v>31</v>
      </c>
      <c r="C600" s="507" t="s">
        <v>1031</v>
      </c>
      <c r="D600" s="507"/>
      <c r="E600" s="507" t="s">
        <v>1031</v>
      </c>
      <c r="F600" s="77"/>
    </row>
    <row r="601" spans="1:6" ht="15">
      <c r="A601" s="81" t="s">
        <v>13</v>
      </c>
      <c r="B601" s="77" t="s">
        <v>35</v>
      </c>
      <c r="C601" s="78"/>
      <c r="D601" s="78"/>
      <c r="E601" s="78"/>
      <c r="F601" s="77"/>
    </row>
    <row r="602" spans="1:6" ht="15">
      <c r="A602" s="81" t="s">
        <v>19</v>
      </c>
      <c r="B602" s="77" t="s">
        <v>26</v>
      </c>
      <c r="C602" s="279">
        <v>0.1</v>
      </c>
      <c r="D602" s="279">
        <v>0.05</v>
      </c>
      <c r="E602" s="279">
        <v>0.15</v>
      </c>
      <c r="F602" s="77"/>
    </row>
    <row r="603" spans="1:6" ht="15">
      <c r="A603" s="81" t="s">
        <v>19</v>
      </c>
      <c r="B603" s="77" t="s">
        <v>27</v>
      </c>
      <c r="C603" s="279">
        <v>0</v>
      </c>
      <c r="D603" s="279">
        <v>0.05</v>
      </c>
      <c r="E603" s="279">
        <v>0.05</v>
      </c>
      <c r="F603" s="77"/>
    </row>
    <row r="604" spans="1:6" ht="15">
      <c r="A604" s="62">
        <v>5</v>
      </c>
      <c r="B604" s="63" t="s">
        <v>18</v>
      </c>
      <c r="C604" s="72"/>
      <c r="D604" s="72"/>
      <c r="E604" s="72"/>
      <c r="F604" s="63"/>
    </row>
    <row r="605" spans="1:6" ht="30.75">
      <c r="A605" s="85" t="s">
        <v>13</v>
      </c>
      <c r="B605" s="82" t="s">
        <v>32</v>
      </c>
      <c r="C605" s="507" t="s">
        <v>1032</v>
      </c>
      <c r="D605" s="507" t="s">
        <v>1033</v>
      </c>
      <c r="E605" s="78" t="s">
        <v>1034</v>
      </c>
      <c r="F605" s="77"/>
    </row>
    <row r="606" spans="1:6" ht="15">
      <c r="A606" s="85" t="s">
        <v>13</v>
      </c>
      <c r="B606" s="77" t="s">
        <v>20</v>
      </c>
      <c r="C606" s="78" t="s">
        <v>1032</v>
      </c>
      <c r="D606" s="507" t="s">
        <v>1033</v>
      </c>
      <c r="E606" s="78" t="s">
        <v>1034</v>
      </c>
      <c r="F606" s="77"/>
    </row>
    <row r="607" spans="1:6" ht="15">
      <c r="A607" s="85" t="s">
        <v>13</v>
      </c>
      <c r="B607" s="77" t="s">
        <v>35</v>
      </c>
      <c r="C607" s="80">
        <v>0.7</v>
      </c>
      <c r="D607" s="80">
        <v>0.05</v>
      </c>
      <c r="E607" s="80">
        <v>0.75</v>
      </c>
      <c r="F607" s="77"/>
    </row>
    <row r="608" spans="1:6" ht="15">
      <c r="A608" s="14" t="s">
        <v>1022</v>
      </c>
      <c r="B608" s="20" t="s">
        <v>1036</v>
      </c>
      <c r="C608" s="20"/>
      <c r="D608" s="20"/>
      <c r="E608" s="20"/>
      <c r="F608" s="20"/>
    </row>
    <row r="609" spans="1:6" ht="15">
      <c r="A609" s="22">
        <v>1</v>
      </c>
      <c r="B609" s="23" t="s">
        <v>12</v>
      </c>
      <c r="C609" s="24"/>
      <c r="D609" s="24"/>
      <c r="E609" s="24"/>
      <c r="F609" s="23"/>
    </row>
    <row r="610" spans="1:6" ht="108">
      <c r="A610" s="31" t="s">
        <v>13</v>
      </c>
      <c r="B610" s="283" t="s">
        <v>127</v>
      </c>
      <c r="C610" s="16" t="s">
        <v>1037</v>
      </c>
      <c r="D610" s="508" t="s">
        <v>1038</v>
      </c>
      <c r="E610" s="16"/>
      <c r="F610" s="32"/>
    </row>
    <row r="611" spans="1:6" ht="46.5">
      <c r="A611" s="31" t="s">
        <v>13</v>
      </c>
      <c r="B611" s="33" t="s">
        <v>22</v>
      </c>
      <c r="C611" s="509" t="s">
        <v>1039</v>
      </c>
      <c r="D611" s="510" t="s">
        <v>1038</v>
      </c>
      <c r="E611" s="284"/>
      <c r="F611" s="32"/>
    </row>
    <row r="612" spans="1:6" ht="46.5">
      <c r="A612" s="31" t="s">
        <v>13</v>
      </c>
      <c r="B612" s="33" t="s">
        <v>23</v>
      </c>
      <c r="C612" s="509" t="s">
        <v>1040</v>
      </c>
      <c r="D612" s="511" t="s">
        <v>1038</v>
      </c>
      <c r="E612" s="284"/>
      <c r="F612" s="32"/>
    </row>
    <row r="613" spans="1:6" ht="170.25">
      <c r="A613" s="31" t="s">
        <v>13</v>
      </c>
      <c r="B613" s="16" t="s">
        <v>24</v>
      </c>
      <c r="C613" s="509" t="s">
        <v>1041</v>
      </c>
      <c r="D613" s="509" t="s">
        <v>1042</v>
      </c>
      <c r="E613" s="284"/>
      <c r="F613" s="32"/>
    </row>
    <row r="614" spans="1:6" ht="45">
      <c r="A614" s="25">
        <v>2</v>
      </c>
      <c r="B614" s="26" t="s">
        <v>33</v>
      </c>
      <c r="C614" s="749" t="s">
        <v>34</v>
      </c>
      <c r="D614" s="749"/>
      <c r="E614" s="750"/>
      <c r="F614" s="27"/>
    </row>
    <row r="615" spans="1:6" ht="15">
      <c r="A615" s="22">
        <v>3</v>
      </c>
      <c r="B615" s="23" t="s">
        <v>10</v>
      </c>
      <c r="C615" s="28"/>
      <c r="D615" s="28"/>
      <c r="E615" s="28"/>
      <c r="F615" s="23"/>
    </row>
    <row r="616" spans="1:6" ht="15">
      <c r="A616" s="36" t="s">
        <v>13</v>
      </c>
      <c r="B616" s="37" t="s">
        <v>14</v>
      </c>
      <c r="C616" s="38"/>
      <c r="D616" s="38"/>
      <c r="E616" s="38"/>
      <c r="F616" s="37"/>
    </row>
    <row r="617" spans="1:6" ht="15">
      <c r="A617" s="17" t="s">
        <v>19</v>
      </c>
      <c r="B617" s="13" t="s">
        <v>28</v>
      </c>
      <c r="C617" s="29"/>
      <c r="D617" s="29"/>
      <c r="E617" s="29"/>
      <c r="F617" s="13"/>
    </row>
    <row r="618" spans="1:6" ht="15">
      <c r="A618" s="17" t="s">
        <v>19</v>
      </c>
      <c r="B618" s="13" t="s">
        <v>29</v>
      </c>
      <c r="C618" s="29"/>
      <c r="D618" s="29"/>
      <c r="E618" s="29"/>
      <c r="F618" s="13"/>
    </row>
    <row r="619" spans="1:6" ht="15">
      <c r="A619" s="36" t="s">
        <v>13</v>
      </c>
      <c r="B619" s="37" t="s">
        <v>15</v>
      </c>
      <c r="C619" s="38"/>
      <c r="D619" s="38"/>
      <c r="E619" s="38"/>
      <c r="F619" s="37"/>
    </row>
    <row r="620" spans="1:6" ht="15">
      <c r="A620" s="17" t="s">
        <v>19</v>
      </c>
      <c r="B620" s="13" t="s">
        <v>28</v>
      </c>
      <c r="C620" s="29"/>
      <c r="D620" s="29"/>
      <c r="E620" s="29"/>
      <c r="F620" s="13"/>
    </row>
    <row r="621" spans="1:6" ht="15">
      <c r="A621" s="17" t="s">
        <v>19</v>
      </c>
      <c r="B621" s="13" t="s">
        <v>29</v>
      </c>
      <c r="C621" s="29"/>
      <c r="D621" s="29"/>
      <c r="E621" s="29"/>
      <c r="F621" s="13"/>
    </row>
    <row r="622" spans="1:6" ht="30">
      <c r="A622" s="22">
        <v>4</v>
      </c>
      <c r="B622" s="26" t="s">
        <v>17</v>
      </c>
      <c r="C622" s="28"/>
      <c r="D622" s="28"/>
      <c r="E622" s="28"/>
      <c r="F622" s="23"/>
    </row>
    <row r="623" spans="1:6" ht="30.75">
      <c r="A623" s="18" t="s">
        <v>13</v>
      </c>
      <c r="B623" s="16" t="s">
        <v>30</v>
      </c>
      <c r="C623" s="512" t="s">
        <v>1043</v>
      </c>
      <c r="D623" s="29" t="s">
        <v>1044</v>
      </c>
      <c r="E623" s="512" t="s">
        <v>1043</v>
      </c>
      <c r="F623" s="13"/>
    </row>
    <row r="624" spans="1:6" ht="15">
      <c r="A624" s="18" t="s">
        <v>13</v>
      </c>
      <c r="B624" s="13" t="s">
        <v>31</v>
      </c>
      <c r="C624" s="512" t="s">
        <v>1043</v>
      </c>
      <c r="D624" s="29" t="s">
        <v>1045</v>
      </c>
      <c r="E624" s="512" t="s">
        <v>1046</v>
      </c>
      <c r="F624" s="13"/>
    </row>
    <row r="625" spans="1:6" ht="15">
      <c r="A625" s="18" t="s">
        <v>13</v>
      </c>
      <c r="B625" s="13" t="s">
        <v>35</v>
      </c>
      <c r="C625" s="29"/>
      <c r="D625" s="29"/>
      <c r="E625" s="29"/>
      <c r="F625" s="13"/>
    </row>
    <row r="626" spans="1:6" ht="15">
      <c r="A626" s="18" t="s">
        <v>19</v>
      </c>
      <c r="B626" s="13" t="s">
        <v>26</v>
      </c>
      <c r="C626" s="30">
        <v>0.4</v>
      </c>
      <c r="D626" s="30"/>
      <c r="E626" s="30"/>
      <c r="F626" s="13"/>
    </row>
    <row r="627" spans="1:6" ht="15">
      <c r="A627" s="18" t="s">
        <v>19</v>
      </c>
      <c r="B627" s="13" t="s">
        <v>27</v>
      </c>
      <c r="C627" s="30"/>
      <c r="D627" s="30"/>
      <c r="E627" s="30"/>
      <c r="F627" s="13"/>
    </row>
    <row r="628" spans="1:6" ht="15">
      <c r="A628" s="22">
        <v>5</v>
      </c>
      <c r="B628" s="23" t="s">
        <v>18</v>
      </c>
      <c r="C628" s="28"/>
      <c r="D628" s="28"/>
      <c r="E628" s="28"/>
      <c r="F628" s="23"/>
    </row>
    <row r="629" spans="1:6" ht="30.75">
      <c r="A629" s="19" t="s">
        <v>13</v>
      </c>
      <c r="B629" s="16" t="s">
        <v>32</v>
      </c>
      <c r="C629" s="513" t="s">
        <v>1047</v>
      </c>
      <c r="D629" s="29"/>
      <c r="E629" s="29"/>
      <c r="F629" s="13"/>
    </row>
    <row r="630" spans="1:6" ht="15">
      <c r="A630" s="19" t="s">
        <v>13</v>
      </c>
      <c r="B630" s="13" t="s">
        <v>20</v>
      </c>
      <c r="C630" s="512" t="s">
        <v>1048</v>
      </c>
      <c r="D630" s="13"/>
      <c r="E630" s="13"/>
      <c r="F630" s="13"/>
    </row>
    <row r="631" spans="1:6" ht="15">
      <c r="A631" s="19" t="s">
        <v>13</v>
      </c>
      <c r="B631" s="13" t="s">
        <v>35</v>
      </c>
      <c r="C631" s="13"/>
      <c r="D631" s="13"/>
      <c r="E631" s="13"/>
      <c r="F631" s="13"/>
    </row>
    <row r="632" spans="1:6" ht="30">
      <c r="A632" s="60" t="s">
        <v>1035</v>
      </c>
      <c r="B632" s="61" t="s">
        <v>813</v>
      </c>
      <c r="C632" s="61"/>
      <c r="D632" s="61"/>
      <c r="E632" s="61"/>
      <c r="F632" s="61"/>
    </row>
    <row r="633" spans="1:6" ht="15">
      <c r="A633" s="62">
        <v>1</v>
      </c>
      <c r="B633" s="63" t="s">
        <v>12</v>
      </c>
      <c r="C633" s="64"/>
      <c r="D633" s="64"/>
      <c r="E633" s="64"/>
      <c r="F633" s="63"/>
    </row>
    <row r="634" spans="1:6" ht="61.5">
      <c r="A634" s="65" t="s">
        <v>13</v>
      </c>
      <c r="B634" s="267" t="s">
        <v>127</v>
      </c>
      <c r="C634" s="270" t="s">
        <v>814</v>
      </c>
      <c r="D634" s="270" t="s">
        <v>1038</v>
      </c>
      <c r="E634" s="270" t="s">
        <v>814</v>
      </c>
      <c r="F634" s="269"/>
    </row>
    <row r="635" spans="1:6" ht="77.25">
      <c r="A635" s="65" t="s">
        <v>13</v>
      </c>
      <c r="B635" s="270" t="s">
        <v>22</v>
      </c>
      <c r="C635" s="271" t="s">
        <v>815</v>
      </c>
      <c r="D635" s="386" t="s">
        <v>1013</v>
      </c>
      <c r="E635" s="271" t="s">
        <v>815</v>
      </c>
      <c r="F635" s="269"/>
    </row>
    <row r="636" spans="1:6" ht="61.5">
      <c r="A636" s="65" t="s">
        <v>13</v>
      </c>
      <c r="B636" s="270" t="s">
        <v>23</v>
      </c>
      <c r="C636" s="386" t="s">
        <v>816</v>
      </c>
      <c r="D636" s="386" t="s">
        <v>1013</v>
      </c>
      <c r="E636" s="386" t="s">
        <v>816</v>
      </c>
      <c r="F636" s="269"/>
    </row>
    <row r="637" spans="1:6" ht="46.5">
      <c r="A637" s="65" t="s">
        <v>13</v>
      </c>
      <c r="B637" s="82" t="s">
        <v>24</v>
      </c>
      <c r="C637" s="386"/>
      <c r="D637" s="386"/>
      <c r="E637" s="386"/>
      <c r="F637" s="269"/>
    </row>
    <row r="638" spans="1:6" ht="45">
      <c r="A638" s="69">
        <v>2</v>
      </c>
      <c r="B638" s="70" t="s">
        <v>33</v>
      </c>
      <c r="C638" s="751" t="s">
        <v>34</v>
      </c>
      <c r="D638" s="751"/>
      <c r="E638" s="752"/>
      <c r="F638" s="71"/>
    </row>
    <row r="639" spans="1:6" ht="15">
      <c r="A639" s="62">
        <v>3</v>
      </c>
      <c r="B639" s="63" t="s">
        <v>10</v>
      </c>
      <c r="C639" s="72"/>
      <c r="D639" s="72"/>
      <c r="E639" s="72"/>
      <c r="F639" s="63"/>
    </row>
    <row r="640" spans="1:6" ht="15">
      <c r="A640" s="73" t="s">
        <v>13</v>
      </c>
      <c r="B640" s="74" t="s">
        <v>14</v>
      </c>
      <c r="C640" s="514">
        <f>C641+C642</f>
        <v>2194.5</v>
      </c>
      <c r="D640" s="75"/>
      <c r="E640" s="75"/>
      <c r="F640" s="74"/>
    </row>
    <row r="641" spans="1:6" ht="15">
      <c r="A641" s="76" t="s">
        <v>19</v>
      </c>
      <c r="B641" s="77" t="s">
        <v>28</v>
      </c>
      <c r="C641" s="515">
        <v>2089</v>
      </c>
      <c r="D641" s="78"/>
      <c r="E641" s="78"/>
      <c r="F641" s="77"/>
    </row>
    <row r="642" spans="1:6" ht="15">
      <c r="A642" s="76" t="s">
        <v>19</v>
      </c>
      <c r="B642" s="77" t="s">
        <v>29</v>
      </c>
      <c r="C642" s="390">
        <v>105.5</v>
      </c>
      <c r="D642" s="78"/>
      <c r="E642" s="78"/>
      <c r="F642" s="77"/>
    </row>
    <row r="643" spans="1:6" ht="15">
      <c r="A643" s="73" t="s">
        <v>13</v>
      </c>
      <c r="B643" s="74" t="s">
        <v>15</v>
      </c>
      <c r="C643" s="322">
        <v>0.5404</v>
      </c>
      <c r="D643" s="75"/>
      <c r="E643" s="75"/>
      <c r="F643" s="74"/>
    </row>
    <row r="644" spans="1:6" ht="15">
      <c r="A644" s="76" t="s">
        <v>19</v>
      </c>
      <c r="B644" s="77" t="s">
        <v>28</v>
      </c>
      <c r="C644" s="516">
        <v>0.6366</v>
      </c>
      <c r="D644" s="78"/>
      <c r="E644" s="78"/>
      <c r="F644" s="77"/>
    </row>
    <row r="645" spans="1:6" ht="15">
      <c r="A645" s="76" t="s">
        <v>19</v>
      </c>
      <c r="B645" s="77" t="s">
        <v>29</v>
      </c>
      <c r="C645" s="516">
        <v>0.135</v>
      </c>
      <c r="D645" s="78"/>
      <c r="E645" s="78"/>
      <c r="F645" s="77"/>
    </row>
    <row r="646" spans="1:6" ht="30">
      <c r="A646" s="62">
        <v>4</v>
      </c>
      <c r="B646" s="70" t="s">
        <v>17</v>
      </c>
      <c r="C646" s="72"/>
      <c r="D646" s="72"/>
      <c r="E646" s="72"/>
      <c r="F646" s="63"/>
    </row>
    <row r="647" spans="1:6" ht="30.75">
      <c r="A647" s="81" t="s">
        <v>13</v>
      </c>
      <c r="B647" s="82" t="s">
        <v>30</v>
      </c>
      <c r="C647" s="517" t="s">
        <v>725</v>
      </c>
      <c r="D647" s="78" t="s">
        <v>725</v>
      </c>
      <c r="E647" s="78" t="s">
        <v>725</v>
      </c>
      <c r="F647" s="77"/>
    </row>
    <row r="648" spans="1:6" ht="15">
      <c r="A648" s="81" t="s">
        <v>13</v>
      </c>
      <c r="B648" s="77" t="s">
        <v>31</v>
      </c>
      <c r="C648" s="78" t="s">
        <v>725</v>
      </c>
      <c r="D648" s="78" t="s">
        <v>725</v>
      </c>
      <c r="E648" s="78" t="s">
        <v>725</v>
      </c>
      <c r="F648" s="77"/>
    </row>
    <row r="649" spans="1:6" ht="15">
      <c r="A649" s="81" t="s">
        <v>13</v>
      </c>
      <c r="B649" s="77" t="s">
        <v>35</v>
      </c>
      <c r="C649" s="78"/>
      <c r="D649" s="78"/>
      <c r="E649" s="78"/>
      <c r="F649" s="77"/>
    </row>
    <row r="650" spans="1:6" ht="15">
      <c r="A650" s="81" t="s">
        <v>19</v>
      </c>
      <c r="B650" s="77" t="s">
        <v>26</v>
      </c>
      <c r="C650" s="518">
        <v>1</v>
      </c>
      <c r="D650" s="518">
        <v>1</v>
      </c>
      <c r="E650" s="518">
        <v>1</v>
      </c>
      <c r="F650" s="77"/>
    </row>
    <row r="651" spans="1:6" ht="15">
      <c r="A651" s="81" t="s">
        <v>19</v>
      </c>
      <c r="B651" s="77" t="s">
        <v>27</v>
      </c>
      <c r="C651" s="518">
        <v>5</v>
      </c>
      <c r="D651" s="518">
        <v>5</v>
      </c>
      <c r="E651" s="518">
        <v>5</v>
      </c>
      <c r="F651" s="77"/>
    </row>
    <row r="652" spans="1:6" ht="15">
      <c r="A652" s="62">
        <v>5</v>
      </c>
      <c r="B652" s="63" t="s">
        <v>18</v>
      </c>
      <c r="C652" s="72"/>
      <c r="D652" s="72"/>
      <c r="E652" s="72"/>
      <c r="F652" s="63"/>
    </row>
    <row r="653" spans="1:6" ht="30.75">
      <c r="A653" s="85" t="s">
        <v>13</v>
      </c>
      <c r="B653" s="82" t="s">
        <v>32</v>
      </c>
      <c r="C653" s="78">
        <v>0</v>
      </c>
      <c r="D653" s="78">
        <v>0</v>
      </c>
      <c r="E653" s="78">
        <v>0</v>
      </c>
      <c r="F653" s="77"/>
    </row>
    <row r="654" spans="1:6" ht="15">
      <c r="A654" s="85" t="s">
        <v>13</v>
      </c>
      <c r="B654" s="77" t="s">
        <v>20</v>
      </c>
      <c r="C654" s="77">
        <v>0</v>
      </c>
      <c r="D654" s="77">
        <v>0</v>
      </c>
      <c r="E654" s="77">
        <v>0</v>
      </c>
      <c r="F654" s="77"/>
    </row>
    <row r="655" spans="1:6" ht="15">
      <c r="A655" s="85" t="s">
        <v>13</v>
      </c>
      <c r="B655" s="77" t="s">
        <v>35</v>
      </c>
      <c r="C655" s="80">
        <v>0</v>
      </c>
      <c r="D655" s="77"/>
      <c r="E655" s="77"/>
      <c r="F655" s="77"/>
    </row>
    <row r="656" spans="1:6" ht="15">
      <c r="A656" s="62">
        <v>6</v>
      </c>
      <c r="B656" s="63" t="s">
        <v>21</v>
      </c>
      <c r="C656" s="63"/>
      <c r="D656" s="63"/>
      <c r="E656" s="63"/>
      <c r="F656" s="63"/>
    </row>
    <row r="657" spans="1:6" ht="15">
      <c r="A657" s="17"/>
      <c r="B657" s="13" t="s">
        <v>25</v>
      </c>
      <c r="C657" s="13"/>
      <c r="D657" s="13"/>
      <c r="E657" s="13"/>
      <c r="F657" s="13"/>
    </row>
    <row r="659" ht="17.25">
      <c r="F659" s="53"/>
    </row>
    <row r="665" ht="17.25">
      <c r="F665" s="53"/>
    </row>
  </sheetData>
  <sheetProtection/>
  <mergeCells count="35">
    <mergeCell ref="C10:E10"/>
    <mergeCell ref="A1:F1"/>
    <mergeCell ref="C35:E35"/>
    <mergeCell ref="C59:E59"/>
    <mergeCell ref="C172:E172"/>
    <mergeCell ref="C180:E180"/>
    <mergeCell ref="F102:F107"/>
    <mergeCell ref="F113:F116"/>
    <mergeCell ref="F90:F95"/>
    <mergeCell ref="C88:E88"/>
    <mergeCell ref="C123:E123"/>
    <mergeCell ref="C147:E147"/>
    <mergeCell ref="C186:E186"/>
    <mergeCell ref="C197:E197"/>
    <mergeCell ref="C222:E222"/>
    <mergeCell ref="C247:E247"/>
    <mergeCell ref="C272:E272"/>
    <mergeCell ref="C638:E638"/>
    <mergeCell ref="C322:E322"/>
    <mergeCell ref="C346:E346"/>
    <mergeCell ref="C372:E372"/>
    <mergeCell ref="B392:F392"/>
    <mergeCell ref="C399:E399"/>
    <mergeCell ref="C423:E423"/>
    <mergeCell ref="C442:F442"/>
    <mergeCell ref="C447:E447"/>
    <mergeCell ref="C566:E566"/>
    <mergeCell ref="C590:E590"/>
    <mergeCell ref="C614:E614"/>
    <mergeCell ref="C461:F461"/>
    <mergeCell ref="C470:E470"/>
    <mergeCell ref="C494:E494"/>
    <mergeCell ref="C518:E518"/>
    <mergeCell ref="C542:E542"/>
    <mergeCell ref="D563:D565"/>
  </mergeCells>
  <printOptions/>
  <pageMargins left="0.7" right="0.24" top="0.33" bottom="0.31" header="0.26"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L396"/>
  <sheetViews>
    <sheetView zoomScalePageLayoutView="0" workbookViewId="0" topLeftCell="A230">
      <selection activeCell="C210" sqref="C210:C233"/>
    </sheetView>
  </sheetViews>
  <sheetFormatPr defaultColWidth="9.00390625" defaultRowHeight="15.75"/>
  <cols>
    <col min="1" max="1" width="3.375" style="4" customWidth="1"/>
    <col min="2" max="2" width="7.125" style="8" customWidth="1"/>
    <col min="3" max="3" width="9.375" style="7" customWidth="1"/>
    <col min="4" max="4" width="8.50390625" style="7" customWidth="1"/>
    <col min="5" max="5" width="6.875" style="7" customWidth="1"/>
    <col min="6" max="6" width="23.75390625" style="5" customWidth="1"/>
    <col min="7" max="7" width="23.125" style="6" customWidth="1"/>
    <col min="8" max="8" width="22.25390625" style="5" customWidth="1"/>
    <col min="9" max="9" width="7.625" style="4" customWidth="1"/>
    <col min="10" max="10" width="19.75390625" style="43" customWidth="1"/>
    <col min="11" max="11" width="10.625" style="4" customWidth="1"/>
    <col min="12" max="12" width="9.75390625" style="4" bestFit="1" customWidth="1"/>
    <col min="13" max="16384" width="9.00390625" style="4" customWidth="1"/>
  </cols>
  <sheetData>
    <row r="1" spans="1:10" s="1" customFormat="1" ht="39.75" customHeight="1">
      <c r="A1" s="900" t="s">
        <v>1665</v>
      </c>
      <c r="B1" s="900"/>
      <c r="C1" s="900"/>
      <c r="D1" s="900"/>
      <c r="E1" s="900"/>
      <c r="F1" s="900"/>
      <c r="G1" s="900"/>
      <c r="H1" s="900"/>
      <c r="I1" s="900"/>
      <c r="J1" s="900"/>
    </row>
    <row r="2" spans="1:10" s="2" customFormat="1" ht="32.25" customHeight="1">
      <c r="A2" s="904" t="s">
        <v>0</v>
      </c>
      <c r="B2" s="904" t="s">
        <v>1</v>
      </c>
      <c r="C2" s="904" t="s">
        <v>73</v>
      </c>
      <c r="D2" s="904"/>
      <c r="E2" s="901" t="s">
        <v>37</v>
      </c>
      <c r="F2" s="902"/>
      <c r="G2" s="902"/>
      <c r="H2" s="902"/>
      <c r="I2" s="902"/>
      <c r="J2" s="903"/>
    </row>
    <row r="3" spans="1:11" s="2" customFormat="1" ht="69" customHeight="1">
      <c r="A3" s="904"/>
      <c r="B3" s="904"/>
      <c r="C3" s="425" t="s">
        <v>5</v>
      </c>
      <c r="D3" s="425" t="s">
        <v>38</v>
      </c>
      <c r="E3" s="41" t="s">
        <v>2</v>
      </c>
      <c r="F3" s="41" t="s">
        <v>4</v>
      </c>
      <c r="G3" s="425" t="s">
        <v>1666</v>
      </c>
      <c r="H3" s="425" t="s">
        <v>123</v>
      </c>
      <c r="I3" s="938" t="s">
        <v>3</v>
      </c>
      <c r="J3" s="42" t="s">
        <v>36</v>
      </c>
      <c r="K3" s="2">
        <f>11/16</f>
        <v>0.6875</v>
      </c>
    </row>
    <row r="4" spans="1:10" s="2" customFormat="1" ht="22.5" customHeight="1">
      <c r="A4" s="44" t="s">
        <v>39</v>
      </c>
      <c r="B4" s="44" t="s">
        <v>40</v>
      </c>
      <c r="C4" s="44" t="s">
        <v>41</v>
      </c>
      <c r="D4" s="44" t="s">
        <v>42</v>
      </c>
      <c r="E4" s="44" t="s">
        <v>43</v>
      </c>
      <c r="F4" s="44" t="s">
        <v>44</v>
      </c>
      <c r="G4" s="44" t="s">
        <v>45</v>
      </c>
      <c r="H4" s="44" t="s">
        <v>46</v>
      </c>
      <c r="I4" s="44" t="s">
        <v>47</v>
      </c>
      <c r="J4" s="44" t="s">
        <v>48</v>
      </c>
    </row>
    <row r="5" spans="1:11" s="2" customFormat="1" ht="337.5">
      <c r="A5" s="804">
        <v>1</v>
      </c>
      <c r="B5" s="905" t="s">
        <v>122</v>
      </c>
      <c r="C5" s="906" t="s">
        <v>68</v>
      </c>
      <c r="D5" s="907" t="s">
        <v>275</v>
      </c>
      <c r="E5" s="420" t="s">
        <v>49</v>
      </c>
      <c r="F5" s="34" t="s">
        <v>76</v>
      </c>
      <c r="G5" s="3" t="s">
        <v>74</v>
      </c>
      <c r="H5" s="3" t="s">
        <v>75</v>
      </c>
      <c r="I5" s="9">
        <v>0.6</v>
      </c>
      <c r="J5" s="35" t="s">
        <v>77</v>
      </c>
      <c r="K5" s="899"/>
    </row>
    <row r="6" spans="1:11" s="2" customFormat="1" ht="78">
      <c r="A6" s="804"/>
      <c r="B6" s="905"/>
      <c r="C6" s="906"/>
      <c r="D6" s="838"/>
      <c r="E6" s="420" t="s">
        <v>50</v>
      </c>
      <c r="F6" s="35" t="s">
        <v>51</v>
      </c>
      <c r="G6" s="10" t="s">
        <v>52</v>
      </c>
      <c r="H6" s="3" t="s">
        <v>78</v>
      </c>
      <c r="I6" s="9">
        <v>0.39</v>
      </c>
      <c r="J6" s="420" t="s">
        <v>53</v>
      </c>
      <c r="K6" s="899"/>
    </row>
    <row r="7" spans="1:11" s="2" customFormat="1" ht="119.25" customHeight="1">
      <c r="A7" s="804"/>
      <c r="B7" s="905"/>
      <c r="C7" s="906"/>
      <c r="D7" s="838"/>
      <c r="E7" s="420" t="s">
        <v>54</v>
      </c>
      <c r="F7" s="35" t="s">
        <v>55</v>
      </c>
      <c r="G7" s="10" t="s">
        <v>69</v>
      </c>
      <c r="H7" s="10" t="s">
        <v>70</v>
      </c>
      <c r="I7" s="9">
        <v>0.45</v>
      </c>
      <c r="J7" s="35" t="s">
        <v>71</v>
      </c>
      <c r="K7" s="899"/>
    </row>
    <row r="8" spans="1:11" s="2" customFormat="1" ht="318" customHeight="1">
      <c r="A8" s="804"/>
      <c r="B8" s="905"/>
      <c r="C8" s="906"/>
      <c r="D8" s="838"/>
      <c r="E8" s="420" t="s">
        <v>662</v>
      </c>
      <c r="F8" s="35" t="s">
        <v>57</v>
      </c>
      <c r="G8" s="45" t="s">
        <v>80</v>
      </c>
      <c r="H8" s="45" t="s">
        <v>79</v>
      </c>
      <c r="I8" s="9" t="s">
        <v>114</v>
      </c>
      <c r="J8" s="35" t="s">
        <v>58</v>
      </c>
      <c r="K8" s="899"/>
    </row>
    <row r="9" spans="1:11" s="2" customFormat="1" ht="60.75" customHeight="1">
      <c r="A9" s="804"/>
      <c r="B9" s="905"/>
      <c r="C9" s="906"/>
      <c r="D9" s="838"/>
      <c r="E9" s="420" t="s">
        <v>59</v>
      </c>
      <c r="F9" s="46" t="s">
        <v>60</v>
      </c>
      <c r="G9" s="10" t="s">
        <v>61</v>
      </c>
      <c r="H9" s="10" t="s">
        <v>61</v>
      </c>
      <c r="I9" s="9" t="s">
        <v>114</v>
      </c>
      <c r="J9" s="3" t="s">
        <v>81</v>
      </c>
      <c r="K9" s="899"/>
    </row>
    <row r="10" spans="1:11" s="2" customFormat="1" ht="88.5" customHeight="1">
      <c r="A10" s="804"/>
      <c r="B10" s="905"/>
      <c r="C10" s="906"/>
      <c r="D10" s="838"/>
      <c r="E10" s="420" t="s">
        <v>62</v>
      </c>
      <c r="F10" s="47" t="s">
        <v>63</v>
      </c>
      <c r="G10" s="10" t="s">
        <v>72</v>
      </c>
      <c r="H10" s="10" t="s">
        <v>72</v>
      </c>
      <c r="I10" s="9" t="s">
        <v>114</v>
      </c>
      <c r="J10" s="3" t="s">
        <v>64</v>
      </c>
      <c r="K10" s="899"/>
    </row>
    <row r="11" spans="1:11" s="2" customFormat="1" ht="408.75" customHeight="1">
      <c r="A11" s="804"/>
      <c r="B11" s="905"/>
      <c r="C11" s="906"/>
      <c r="D11" s="838"/>
      <c r="E11" s="420" t="s">
        <v>106</v>
      </c>
      <c r="F11" s="46" t="s">
        <v>120</v>
      </c>
      <c r="G11" s="45"/>
      <c r="H11" s="45" t="s">
        <v>118</v>
      </c>
      <c r="I11" s="9" t="s">
        <v>114</v>
      </c>
      <c r="J11" s="46" t="s">
        <v>119</v>
      </c>
      <c r="K11" s="899"/>
    </row>
    <row r="12" spans="1:11" ht="64.5">
      <c r="A12" s="804"/>
      <c r="B12" s="905"/>
      <c r="C12" s="906"/>
      <c r="D12" s="839"/>
      <c r="E12" s="48" t="s">
        <v>65</v>
      </c>
      <c r="F12" s="47" t="s">
        <v>66</v>
      </c>
      <c r="G12" s="47" t="s">
        <v>121</v>
      </c>
      <c r="H12" s="47" t="s">
        <v>67</v>
      </c>
      <c r="I12" s="9" t="s">
        <v>114</v>
      </c>
      <c r="J12" s="47" t="s">
        <v>66</v>
      </c>
      <c r="K12" s="899"/>
    </row>
    <row r="13" spans="1:11" ht="76.5" customHeight="1">
      <c r="A13" s="420"/>
      <c r="B13" s="421"/>
      <c r="C13" s="420"/>
      <c r="D13" s="49"/>
      <c r="E13" s="54" t="s">
        <v>107</v>
      </c>
      <c r="F13" s="47" t="s">
        <v>108</v>
      </c>
      <c r="G13" s="47"/>
      <c r="H13" s="47" t="s">
        <v>109</v>
      </c>
      <c r="I13" s="9" t="s">
        <v>114</v>
      </c>
      <c r="J13" s="47" t="s">
        <v>117</v>
      </c>
      <c r="K13" s="55"/>
    </row>
    <row r="14" spans="1:11" ht="165" customHeight="1">
      <c r="A14" s="420"/>
      <c r="B14" s="421"/>
      <c r="C14" s="420"/>
      <c r="D14" s="49"/>
      <c r="E14" s="54" t="s">
        <v>105</v>
      </c>
      <c r="F14" s="637" t="s">
        <v>115</v>
      </c>
      <c r="G14" s="47"/>
      <c r="H14" s="47" t="s">
        <v>110</v>
      </c>
      <c r="I14" s="9" t="s">
        <v>114</v>
      </c>
      <c r="J14" s="637" t="s">
        <v>116</v>
      </c>
      <c r="K14" s="55"/>
    </row>
    <row r="15" spans="1:11" ht="59.25" customHeight="1">
      <c r="A15" s="420"/>
      <c r="B15" s="421"/>
      <c r="C15" s="420"/>
      <c r="D15" s="49"/>
      <c r="E15" s="54" t="s">
        <v>111</v>
      </c>
      <c r="F15" s="638" t="s">
        <v>112</v>
      </c>
      <c r="G15" s="47"/>
      <c r="H15" s="47" t="s">
        <v>113</v>
      </c>
      <c r="I15" s="56" t="s">
        <v>114</v>
      </c>
      <c r="J15" s="638" t="s">
        <v>112</v>
      </c>
      <c r="K15" s="55"/>
    </row>
    <row r="16" spans="1:10" ht="153" customHeight="1">
      <c r="A16" s="937">
        <v>2</v>
      </c>
      <c r="B16" s="937" t="s">
        <v>216</v>
      </c>
      <c r="C16" s="939" t="s">
        <v>137</v>
      </c>
      <c r="D16" s="94"/>
      <c r="E16" s="883" t="s">
        <v>138</v>
      </c>
      <c r="F16" s="379" t="s">
        <v>139</v>
      </c>
      <c r="G16" s="639" t="s">
        <v>1697</v>
      </c>
      <c r="H16" s="639" t="s">
        <v>140</v>
      </c>
      <c r="I16" s="314">
        <v>0.78</v>
      </c>
      <c r="J16" s="639" t="s">
        <v>141</v>
      </c>
    </row>
    <row r="17" spans="1:10" ht="25.5">
      <c r="A17" s="941"/>
      <c r="B17" s="941"/>
      <c r="C17" s="940"/>
      <c r="D17" s="95"/>
      <c r="E17" s="885"/>
      <c r="F17" s="379" t="s">
        <v>142</v>
      </c>
      <c r="G17" s="639" t="s">
        <v>143</v>
      </c>
      <c r="H17" s="639" t="s">
        <v>143</v>
      </c>
      <c r="I17" s="314">
        <v>0.3</v>
      </c>
      <c r="J17" s="639" t="s">
        <v>144</v>
      </c>
    </row>
    <row r="18" spans="1:10" ht="64.5">
      <c r="A18" s="942"/>
      <c r="B18" s="941"/>
      <c r="C18" s="940"/>
      <c r="D18" s="96"/>
      <c r="E18" s="884"/>
      <c r="F18" s="379" t="s">
        <v>145</v>
      </c>
      <c r="G18" s="640" t="s">
        <v>146</v>
      </c>
      <c r="H18" s="379" t="s">
        <v>147</v>
      </c>
      <c r="I18" s="314">
        <v>1</v>
      </c>
      <c r="J18" s="639"/>
    </row>
    <row r="19" spans="1:10" ht="129.75">
      <c r="A19" s="422">
        <v>2</v>
      </c>
      <c r="B19" s="419"/>
      <c r="C19" s="95"/>
      <c r="D19" s="97"/>
      <c r="E19" s="883" t="s">
        <v>49</v>
      </c>
      <c r="F19" s="641" t="s">
        <v>1667</v>
      </c>
      <c r="G19" s="639"/>
      <c r="H19" s="639"/>
      <c r="I19" s="314">
        <v>0</v>
      </c>
      <c r="J19" s="642" t="s">
        <v>148</v>
      </c>
    </row>
    <row r="20" spans="1:10" ht="168.75">
      <c r="A20" s="98"/>
      <c r="B20" s="99"/>
      <c r="C20" s="95"/>
      <c r="D20" s="97"/>
      <c r="E20" s="885"/>
      <c r="F20" s="642" t="s">
        <v>1668</v>
      </c>
      <c r="G20" s="413"/>
      <c r="H20" s="413"/>
      <c r="I20" s="314">
        <v>0</v>
      </c>
      <c r="J20" s="642" t="s">
        <v>149</v>
      </c>
    </row>
    <row r="21" spans="1:10" ht="39">
      <c r="A21" s="98"/>
      <c r="B21" s="99"/>
      <c r="C21" s="95"/>
      <c r="D21" s="97"/>
      <c r="E21" s="885"/>
      <c r="F21" s="643" t="s">
        <v>1669</v>
      </c>
      <c r="G21" s="644"/>
      <c r="H21" s="644"/>
      <c r="I21" s="314">
        <v>0</v>
      </c>
      <c r="J21" s="640" t="s">
        <v>150</v>
      </c>
    </row>
    <row r="22" spans="1:10" ht="25.5">
      <c r="A22" s="98"/>
      <c r="B22" s="99"/>
      <c r="C22" s="95"/>
      <c r="D22" s="97"/>
      <c r="E22" s="885"/>
      <c r="F22" s="640" t="s">
        <v>151</v>
      </c>
      <c r="G22" s="645" t="s">
        <v>152</v>
      </c>
      <c r="H22" s="644" t="s">
        <v>153</v>
      </c>
      <c r="I22" s="314">
        <v>0</v>
      </c>
      <c r="J22" s="644" t="s">
        <v>154</v>
      </c>
    </row>
    <row r="23" spans="1:10" ht="39">
      <c r="A23" s="98"/>
      <c r="B23" s="99"/>
      <c r="C23" s="95"/>
      <c r="D23" s="97"/>
      <c r="E23" s="884"/>
      <c r="F23" s="643" t="s">
        <v>1670</v>
      </c>
      <c r="G23" s="645"/>
      <c r="H23" s="645"/>
      <c r="I23" s="314">
        <v>0</v>
      </c>
      <c r="J23" s="640" t="s">
        <v>155</v>
      </c>
    </row>
    <row r="24" spans="1:10" ht="156">
      <c r="A24" s="98"/>
      <c r="B24" s="99"/>
      <c r="C24" s="95"/>
      <c r="D24" s="97"/>
      <c r="E24" s="316" t="s">
        <v>50</v>
      </c>
      <c r="F24" s="640" t="s">
        <v>156</v>
      </c>
      <c r="G24" s="644" t="s">
        <v>157</v>
      </c>
      <c r="H24" s="644" t="s">
        <v>158</v>
      </c>
      <c r="I24" s="646">
        <v>0.3</v>
      </c>
      <c r="J24" s="640" t="s">
        <v>159</v>
      </c>
    </row>
    <row r="25" spans="1:10" ht="156">
      <c r="A25" s="98"/>
      <c r="B25" s="99"/>
      <c r="C25" s="95"/>
      <c r="D25" s="97"/>
      <c r="E25" s="418" t="s">
        <v>54</v>
      </c>
      <c r="F25" s="642" t="s">
        <v>160</v>
      </c>
      <c r="G25" s="640" t="s">
        <v>161</v>
      </c>
      <c r="H25" s="642" t="s">
        <v>162</v>
      </c>
      <c r="I25" s="646">
        <v>0.75</v>
      </c>
      <c r="J25" s="642" t="s">
        <v>163</v>
      </c>
    </row>
    <row r="26" spans="1:10" ht="39">
      <c r="A26" s="98"/>
      <c r="B26" s="99"/>
      <c r="C26" s="95"/>
      <c r="D26" s="97"/>
      <c r="E26" s="883" t="s">
        <v>164</v>
      </c>
      <c r="F26" s="640" t="s">
        <v>165</v>
      </c>
      <c r="G26" s="647" t="s">
        <v>166</v>
      </c>
      <c r="H26" s="644" t="s">
        <v>167</v>
      </c>
      <c r="I26" s="646">
        <v>0.4</v>
      </c>
      <c r="J26" s="640" t="s">
        <v>168</v>
      </c>
    </row>
    <row r="27" spans="1:10" ht="168.75">
      <c r="A27" s="98"/>
      <c r="B27" s="99"/>
      <c r="C27" s="95"/>
      <c r="D27" s="97"/>
      <c r="E27" s="884"/>
      <c r="F27" s="642" t="s">
        <v>169</v>
      </c>
      <c r="G27" s="644" t="s">
        <v>170</v>
      </c>
      <c r="H27" s="644" t="s">
        <v>171</v>
      </c>
      <c r="I27" s="645"/>
      <c r="J27" s="642" t="s">
        <v>172</v>
      </c>
    </row>
    <row r="28" spans="1:10" ht="90.75">
      <c r="A28" s="98"/>
      <c r="B28" s="99"/>
      <c r="C28" s="95"/>
      <c r="D28" s="97"/>
      <c r="E28" s="883" t="s">
        <v>106</v>
      </c>
      <c r="F28" s="640" t="s">
        <v>173</v>
      </c>
      <c r="G28" s="644"/>
      <c r="H28" s="645" t="s">
        <v>174</v>
      </c>
      <c r="I28" s="645"/>
      <c r="J28" s="640" t="s">
        <v>175</v>
      </c>
    </row>
    <row r="29" spans="1:10" ht="25.5">
      <c r="A29" s="98"/>
      <c r="B29" s="99"/>
      <c r="C29" s="95"/>
      <c r="D29" s="97"/>
      <c r="E29" s="885"/>
      <c r="F29" s="640" t="s">
        <v>176</v>
      </c>
      <c r="G29" s="644"/>
      <c r="H29" s="644" t="s">
        <v>177</v>
      </c>
      <c r="I29" s="644" t="s">
        <v>178</v>
      </c>
      <c r="J29" s="642"/>
    </row>
    <row r="30" spans="1:10" ht="64.5">
      <c r="A30" s="98"/>
      <c r="B30" s="99"/>
      <c r="C30" s="95"/>
      <c r="D30" s="97"/>
      <c r="E30" s="885"/>
      <c r="F30" s="640" t="s">
        <v>179</v>
      </c>
      <c r="G30" s="644"/>
      <c r="H30" s="644" t="s">
        <v>180</v>
      </c>
      <c r="I30" s="644"/>
      <c r="J30" s="640" t="s">
        <v>175</v>
      </c>
    </row>
    <row r="31" spans="1:10" ht="51.75">
      <c r="A31" s="98"/>
      <c r="B31" s="99"/>
      <c r="C31" s="95"/>
      <c r="D31" s="97"/>
      <c r="E31" s="885"/>
      <c r="F31" s="640" t="s">
        <v>181</v>
      </c>
      <c r="G31" s="644"/>
      <c r="H31" s="647" t="s">
        <v>182</v>
      </c>
      <c r="I31" s="645"/>
      <c r="J31" s="642"/>
    </row>
    <row r="32" spans="1:10" ht="78">
      <c r="A32" s="98"/>
      <c r="B32" s="99"/>
      <c r="C32" s="95"/>
      <c r="D32" s="97"/>
      <c r="E32" s="884"/>
      <c r="F32" s="640" t="s">
        <v>183</v>
      </c>
      <c r="G32" s="644" t="s">
        <v>184</v>
      </c>
      <c r="H32" s="644" t="s">
        <v>185</v>
      </c>
      <c r="I32" s="646">
        <v>0.1</v>
      </c>
      <c r="J32" s="640" t="s">
        <v>183</v>
      </c>
    </row>
    <row r="33" spans="1:10" ht="117">
      <c r="A33" s="98"/>
      <c r="B33" s="99"/>
      <c r="C33" s="95"/>
      <c r="D33" s="97"/>
      <c r="E33" s="883" t="s">
        <v>186</v>
      </c>
      <c r="F33" s="642" t="s">
        <v>187</v>
      </c>
      <c r="G33" s="640" t="s">
        <v>188</v>
      </c>
      <c r="H33" s="640" t="s">
        <v>189</v>
      </c>
      <c r="I33" s="639"/>
      <c r="J33" s="642" t="s">
        <v>190</v>
      </c>
    </row>
    <row r="34" spans="1:10" ht="39">
      <c r="A34" s="98"/>
      <c r="B34" s="99"/>
      <c r="C34" s="95"/>
      <c r="D34" s="97"/>
      <c r="E34" s="884"/>
      <c r="F34" s="640" t="s">
        <v>191</v>
      </c>
      <c r="G34" s="639" t="s">
        <v>192</v>
      </c>
      <c r="H34" s="639"/>
      <c r="I34" s="639"/>
      <c r="J34" s="640" t="s">
        <v>193</v>
      </c>
    </row>
    <row r="35" spans="1:10" ht="78">
      <c r="A35" s="98"/>
      <c r="B35" s="99"/>
      <c r="C35" s="95"/>
      <c r="D35" s="97"/>
      <c r="E35" s="418" t="s">
        <v>194</v>
      </c>
      <c r="F35" s="648" t="s">
        <v>195</v>
      </c>
      <c r="G35" s="649" t="s">
        <v>196</v>
      </c>
      <c r="H35" s="649" t="s">
        <v>196</v>
      </c>
      <c r="I35" s="639"/>
      <c r="J35" s="648" t="s">
        <v>195</v>
      </c>
    </row>
    <row r="36" spans="1:10" ht="51.75">
      <c r="A36" s="98"/>
      <c r="B36" s="99"/>
      <c r="C36" s="95"/>
      <c r="D36" s="97"/>
      <c r="E36" s="883" t="s">
        <v>197</v>
      </c>
      <c r="F36" s="640" t="s">
        <v>198</v>
      </c>
      <c r="G36" s="639"/>
      <c r="H36" s="639"/>
      <c r="I36" s="639"/>
      <c r="J36" s="640" t="s">
        <v>198</v>
      </c>
    </row>
    <row r="37" spans="1:10" ht="103.5">
      <c r="A37" s="98"/>
      <c r="B37" s="99"/>
      <c r="C37" s="95"/>
      <c r="D37" s="97"/>
      <c r="E37" s="884"/>
      <c r="F37" s="640" t="s">
        <v>199</v>
      </c>
      <c r="G37" s="639" t="s">
        <v>200</v>
      </c>
      <c r="H37" s="639" t="s">
        <v>201</v>
      </c>
      <c r="I37" s="314">
        <v>0.6</v>
      </c>
      <c r="J37" s="640" t="s">
        <v>202</v>
      </c>
    </row>
    <row r="38" spans="1:10" ht="64.5">
      <c r="A38" s="98"/>
      <c r="B38" s="99"/>
      <c r="C38" s="95"/>
      <c r="D38" s="97"/>
      <c r="E38" s="883" t="s">
        <v>105</v>
      </c>
      <c r="F38" s="642" t="s">
        <v>203</v>
      </c>
      <c r="G38" s="644" t="s">
        <v>204</v>
      </c>
      <c r="H38" s="644" t="s">
        <v>205</v>
      </c>
      <c r="I38" s="644"/>
      <c r="J38" s="642" t="s">
        <v>206</v>
      </c>
    </row>
    <row r="39" spans="1:10" ht="39">
      <c r="A39" s="98"/>
      <c r="B39" s="99"/>
      <c r="C39" s="95"/>
      <c r="D39" s="97"/>
      <c r="E39" s="885"/>
      <c r="F39" s="640" t="s">
        <v>207</v>
      </c>
      <c r="G39" s="644" t="s">
        <v>208</v>
      </c>
      <c r="H39" s="642"/>
      <c r="I39" s="644"/>
      <c r="J39" s="640" t="s">
        <v>207</v>
      </c>
    </row>
    <row r="40" spans="1:10" ht="25.5">
      <c r="A40" s="98"/>
      <c r="B40" s="99"/>
      <c r="C40" s="95"/>
      <c r="D40" s="97"/>
      <c r="E40" s="885"/>
      <c r="F40" s="650" t="s">
        <v>209</v>
      </c>
      <c r="G40" s="645"/>
      <c r="H40" s="645"/>
      <c r="I40" s="645"/>
      <c r="J40" s="650" t="s">
        <v>209</v>
      </c>
    </row>
    <row r="41" spans="1:10" ht="51.75">
      <c r="A41" s="98"/>
      <c r="B41" s="99"/>
      <c r="C41" s="95"/>
      <c r="D41" s="97"/>
      <c r="E41" s="885"/>
      <c r="F41" s="640" t="s">
        <v>210</v>
      </c>
      <c r="G41" s="644" t="s">
        <v>211</v>
      </c>
      <c r="H41" s="644"/>
      <c r="I41" s="644"/>
      <c r="J41" s="640" t="s">
        <v>212</v>
      </c>
    </row>
    <row r="42" spans="1:10" ht="129.75">
      <c r="A42" s="98"/>
      <c r="B42" s="99"/>
      <c r="C42" s="95"/>
      <c r="D42" s="97"/>
      <c r="E42" s="884"/>
      <c r="F42" s="642" t="s">
        <v>213</v>
      </c>
      <c r="G42" s="644" t="s">
        <v>214</v>
      </c>
      <c r="H42" s="644"/>
      <c r="I42" s="644"/>
      <c r="J42" s="642" t="s">
        <v>215</v>
      </c>
    </row>
    <row r="43" spans="1:10" ht="12.75">
      <c r="A43" s="894">
        <v>3</v>
      </c>
      <c r="B43" s="894" t="s">
        <v>235</v>
      </c>
      <c r="C43" s="858" t="s">
        <v>236</v>
      </c>
      <c r="D43" s="896" t="s">
        <v>237</v>
      </c>
      <c r="E43" s="894" t="s">
        <v>238</v>
      </c>
      <c r="F43" s="34"/>
      <c r="G43" s="3"/>
      <c r="H43" s="115"/>
      <c r="I43" s="54">
        <v>75</v>
      </c>
      <c r="J43" s="116"/>
    </row>
    <row r="44" spans="1:10" ht="402.75">
      <c r="A44" s="895"/>
      <c r="B44" s="895"/>
      <c r="C44" s="860"/>
      <c r="D44" s="839"/>
      <c r="E44" s="895"/>
      <c r="F44" s="117" t="s">
        <v>239</v>
      </c>
      <c r="G44" s="118" t="s">
        <v>240</v>
      </c>
      <c r="H44" s="119" t="s">
        <v>241</v>
      </c>
      <c r="I44" s="9">
        <v>0.75</v>
      </c>
      <c r="J44" s="120" t="s">
        <v>242</v>
      </c>
    </row>
    <row r="45" spans="1:10" ht="103.5">
      <c r="A45" s="90"/>
      <c r="B45" s="121"/>
      <c r="C45" s="90"/>
      <c r="D45" s="122"/>
      <c r="E45" s="123"/>
      <c r="F45" s="124" t="s">
        <v>243</v>
      </c>
      <c r="G45" s="125"/>
      <c r="H45" s="126" t="s">
        <v>244</v>
      </c>
      <c r="I45" s="127">
        <v>0.46</v>
      </c>
      <c r="J45" s="128" t="s">
        <v>245</v>
      </c>
    </row>
    <row r="46" spans="1:10" ht="142.5">
      <c r="A46" s="91"/>
      <c r="B46" s="129"/>
      <c r="C46" s="91"/>
      <c r="D46" s="92"/>
      <c r="E46" s="130"/>
      <c r="F46" s="131" t="s">
        <v>246</v>
      </c>
      <c r="G46" s="132" t="s">
        <v>247</v>
      </c>
      <c r="H46" s="133" t="s">
        <v>248</v>
      </c>
      <c r="I46" s="134">
        <v>0.42</v>
      </c>
      <c r="J46" s="135" t="s">
        <v>249</v>
      </c>
    </row>
    <row r="47" spans="1:10" ht="78">
      <c r="A47" s="91"/>
      <c r="B47" s="129"/>
      <c r="C47" s="91"/>
      <c r="D47" s="92"/>
      <c r="E47" s="136"/>
      <c r="F47" s="137" t="s">
        <v>250</v>
      </c>
      <c r="G47" s="138"/>
      <c r="H47" s="139"/>
      <c r="I47" s="140"/>
      <c r="J47" s="141"/>
    </row>
    <row r="48" spans="1:10" ht="129.75">
      <c r="A48" s="35"/>
      <c r="B48" s="35"/>
      <c r="C48" s="142"/>
      <c r="D48" s="143"/>
      <c r="E48" s="144" t="s">
        <v>251</v>
      </c>
      <c r="F48" s="145" t="s">
        <v>252</v>
      </c>
      <c r="G48" s="146" t="s">
        <v>253</v>
      </c>
      <c r="H48" s="147" t="s">
        <v>254</v>
      </c>
      <c r="I48" s="420">
        <v>65</v>
      </c>
      <c r="J48" s="146" t="s">
        <v>255</v>
      </c>
    </row>
    <row r="49" spans="1:10" ht="142.5">
      <c r="A49" s="35"/>
      <c r="B49" s="148"/>
      <c r="C49" s="35"/>
      <c r="D49" s="149"/>
      <c r="E49" s="150" t="s">
        <v>256</v>
      </c>
      <c r="F49" s="151" t="s">
        <v>257</v>
      </c>
      <c r="G49" s="152" t="s">
        <v>258</v>
      </c>
      <c r="H49" s="153" t="s">
        <v>259</v>
      </c>
      <c r="I49" s="9">
        <v>0.5</v>
      </c>
      <c r="J49" s="154" t="s">
        <v>260</v>
      </c>
    </row>
    <row r="50" spans="1:10" ht="129.75">
      <c r="A50" s="90"/>
      <c r="B50" s="121"/>
      <c r="C50" s="90"/>
      <c r="D50" s="149"/>
      <c r="E50" s="155" t="s">
        <v>261</v>
      </c>
      <c r="F50" s="151" t="s">
        <v>262</v>
      </c>
      <c r="G50" s="152" t="s">
        <v>263</v>
      </c>
      <c r="H50" s="156" t="s">
        <v>264</v>
      </c>
      <c r="I50" s="9"/>
      <c r="J50" s="145" t="s">
        <v>265</v>
      </c>
    </row>
    <row r="51" spans="1:10" ht="25.5">
      <c r="A51" s="35"/>
      <c r="B51" s="148"/>
      <c r="C51" s="35"/>
      <c r="D51" s="149"/>
      <c r="E51" s="157" t="s">
        <v>266</v>
      </c>
      <c r="F51" s="151"/>
      <c r="G51" s="158"/>
      <c r="H51" s="159"/>
      <c r="I51" s="9">
        <v>0.95</v>
      </c>
      <c r="J51" s="420"/>
    </row>
    <row r="52" spans="1:10" ht="117">
      <c r="A52" s="35"/>
      <c r="B52" s="148"/>
      <c r="C52" s="35"/>
      <c r="D52" s="149"/>
      <c r="E52" s="157"/>
      <c r="F52" s="160" t="s">
        <v>1671</v>
      </c>
      <c r="G52" s="161" t="s">
        <v>267</v>
      </c>
      <c r="H52" s="156" t="s">
        <v>268</v>
      </c>
      <c r="I52" s="9">
        <v>0.3</v>
      </c>
      <c r="J52" s="146" t="s">
        <v>269</v>
      </c>
    </row>
    <row r="53" spans="1:10" ht="117">
      <c r="A53" s="162"/>
      <c r="B53" s="163"/>
      <c r="C53" s="162"/>
      <c r="D53" s="164"/>
      <c r="E53" s="165"/>
      <c r="F53" s="166" t="s">
        <v>1672</v>
      </c>
      <c r="G53" s="167"/>
      <c r="H53" s="167" t="s">
        <v>270</v>
      </c>
      <c r="I53" s="127">
        <v>0.6</v>
      </c>
      <c r="J53" s="167" t="s">
        <v>271</v>
      </c>
    </row>
    <row r="54" spans="1:10" ht="117">
      <c r="A54" s="91"/>
      <c r="B54" s="129"/>
      <c r="C54" s="91"/>
      <c r="D54" s="92"/>
      <c r="E54" s="168"/>
      <c r="F54" s="169" t="s">
        <v>1673</v>
      </c>
      <c r="G54" s="170" t="s">
        <v>272</v>
      </c>
      <c r="H54" s="171" t="s">
        <v>273</v>
      </c>
      <c r="I54" s="172">
        <v>0.8</v>
      </c>
      <c r="J54" s="170" t="s">
        <v>274</v>
      </c>
    </row>
    <row r="55" spans="1:10" ht="409.5">
      <c r="A55" s="418">
        <v>4</v>
      </c>
      <c r="B55" s="805" t="s">
        <v>293</v>
      </c>
      <c r="C55" s="932" t="s">
        <v>1674</v>
      </c>
      <c r="D55" s="856" t="s">
        <v>275</v>
      </c>
      <c r="E55" s="418" t="s">
        <v>49</v>
      </c>
      <c r="F55" s="652" t="s">
        <v>1675</v>
      </c>
      <c r="G55" s="653" t="s">
        <v>1676</v>
      </c>
      <c r="H55" s="652" t="s">
        <v>1677</v>
      </c>
      <c r="I55" s="654">
        <v>0.75</v>
      </c>
      <c r="J55" s="655" t="s">
        <v>1678</v>
      </c>
    </row>
    <row r="56" spans="1:10" ht="103.5">
      <c r="A56" s="656"/>
      <c r="B56" s="806"/>
      <c r="C56" s="933"/>
      <c r="D56" s="856"/>
      <c r="E56" s="418" t="s">
        <v>50</v>
      </c>
      <c r="F56" s="657" t="s">
        <v>276</v>
      </c>
      <c r="G56" s="655" t="s">
        <v>277</v>
      </c>
      <c r="H56" s="655" t="s">
        <v>278</v>
      </c>
      <c r="I56" s="658">
        <v>0.8</v>
      </c>
      <c r="J56" s="655" t="s">
        <v>279</v>
      </c>
    </row>
    <row r="57" spans="1:10" ht="181.5">
      <c r="A57" s="656"/>
      <c r="B57" s="806"/>
      <c r="C57" s="933"/>
      <c r="D57" s="856"/>
      <c r="E57" s="418" t="s">
        <v>280</v>
      </c>
      <c r="F57" s="655" t="s">
        <v>1679</v>
      </c>
      <c r="G57" s="659" t="s">
        <v>281</v>
      </c>
      <c r="H57" s="655" t="s">
        <v>1680</v>
      </c>
      <c r="I57" s="658">
        <v>0.75</v>
      </c>
      <c r="J57" s="655" t="s">
        <v>282</v>
      </c>
    </row>
    <row r="58" spans="1:10" ht="142.5">
      <c r="A58" s="656"/>
      <c r="B58" s="806"/>
      <c r="C58" s="933"/>
      <c r="D58" s="856"/>
      <c r="E58" s="418" t="s">
        <v>106</v>
      </c>
      <c r="F58" s="655" t="s">
        <v>1681</v>
      </c>
      <c r="G58" s="660" t="s">
        <v>283</v>
      </c>
      <c r="H58" s="315" t="s">
        <v>1682</v>
      </c>
      <c r="I58" s="658">
        <v>0.8</v>
      </c>
      <c r="J58" s="655" t="s">
        <v>1683</v>
      </c>
    </row>
    <row r="59" spans="1:10" ht="234">
      <c r="A59" s="656"/>
      <c r="B59" s="806"/>
      <c r="C59" s="933"/>
      <c r="D59" s="856"/>
      <c r="E59" s="418" t="s">
        <v>284</v>
      </c>
      <c r="F59" s="652" t="s">
        <v>1684</v>
      </c>
      <c r="G59" s="652" t="s">
        <v>1685</v>
      </c>
      <c r="H59" s="661" t="s">
        <v>1686</v>
      </c>
      <c r="I59" s="658">
        <v>0.9</v>
      </c>
      <c r="J59" s="652" t="s">
        <v>1687</v>
      </c>
    </row>
    <row r="60" spans="1:10" ht="220.5">
      <c r="A60" s="656"/>
      <c r="B60" s="806"/>
      <c r="C60" s="933"/>
      <c r="D60" s="856"/>
      <c r="E60" s="418" t="s">
        <v>285</v>
      </c>
      <c r="F60" s="652" t="s">
        <v>286</v>
      </c>
      <c r="G60" s="660" t="s">
        <v>287</v>
      </c>
      <c r="H60" s="655" t="s">
        <v>288</v>
      </c>
      <c r="I60" s="658">
        <v>0.9</v>
      </c>
      <c r="J60" s="655" t="s">
        <v>289</v>
      </c>
    </row>
    <row r="61" spans="1:10" ht="39">
      <c r="A61" s="656"/>
      <c r="B61" s="807"/>
      <c r="C61" s="934"/>
      <c r="D61" s="856"/>
      <c r="E61" s="418" t="s">
        <v>290</v>
      </c>
      <c r="F61" s="655" t="s">
        <v>291</v>
      </c>
      <c r="G61" s="662"/>
      <c r="H61" s="98"/>
      <c r="I61" s="658">
        <v>0.95</v>
      </c>
      <c r="J61" s="655" t="s">
        <v>292</v>
      </c>
    </row>
    <row r="62" spans="1:11" ht="89.25" customHeight="1">
      <c r="A62" s="949">
        <v>5</v>
      </c>
      <c r="B62" s="948" t="s">
        <v>327</v>
      </c>
      <c r="C62" s="943" t="s">
        <v>328</v>
      </c>
      <c r="D62" s="892" t="s">
        <v>329</v>
      </c>
      <c r="E62" s="40" t="s">
        <v>330</v>
      </c>
      <c r="F62" s="244" t="s">
        <v>331</v>
      </c>
      <c r="G62" s="245"/>
      <c r="H62" s="245"/>
      <c r="I62" s="246">
        <v>0.8</v>
      </c>
      <c r="J62" s="247" t="s">
        <v>331</v>
      </c>
      <c r="K62" s="248"/>
    </row>
    <row r="63" spans="1:11" ht="390">
      <c r="A63" s="249"/>
      <c r="B63" s="944"/>
      <c r="C63" s="945"/>
      <c r="D63" s="893"/>
      <c r="E63" s="251" t="s">
        <v>332</v>
      </c>
      <c r="F63" s="244" t="s">
        <v>333</v>
      </c>
      <c r="G63" s="252" t="s">
        <v>334</v>
      </c>
      <c r="H63" s="252" t="s">
        <v>335</v>
      </c>
      <c r="I63" s="246">
        <v>0.8</v>
      </c>
      <c r="J63" s="253" t="s">
        <v>336</v>
      </c>
      <c r="K63" s="254" t="s">
        <v>337</v>
      </c>
    </row>
    <row r="64" spans="1:11" ht="234">
      <c r="A64" s="249"/>
      <c r="B64" s="250"/>
      <c r="C64" s="249"/>
      <c r="D64" s="249"/>
      <c r="E64" s="155" t="s">
        <v>338</v>
      </c>
      <c r="F64" s="255" t="s">
        <v>339</v>
      </c>
      <c r="G64" s="10"/>
      <c r="H64" s="10"/>
      <c r="I64" s="246">
        <v>0.85</v>
      </c>
      <c r="J64" s="255" t="s">
        <v>340</v>
      </c>
      <c r="K64" s="256" t="s">
        <v>341</v>
      </c>
    </row>
    <row r="65" spans="1:11" ht="129.75">
      <c r="A65" s="249"/>
      <c r="B65" s="250"/>
      <c r="C65" s="249"/>
      <c r="D65" s="249"/>
      <c r="E65" s="251" t="s">
        <v>342</v>
      </c>
      <c r="F65" s="244" t="s">
        <v>343</v>
      </c>
      <c r="G65" s="252" t="s">
        <v>344</v>
      </c>
      <c r="H65" s="252" t="s">
        <v>345</v>
      </c>
      <c r="I65" s="246">
        <v>0.65</v>
      </c>
      <c r="J65" s="253" t="s">
        <v>346</v>
      </c>
      <c r="K65" s="248"/>
    </row>
    <row r="66" spans="1:11" ht="51.75">
      <c r="A66" s="249"/>
      <c r="B66" s="250"/>
      <c r="C66" s="249"/>
      <c r="D66" s="249"/>
      <c r="E66" s="155" t="s">
        <v>347</v>
      </c>
      <c r="F66" s="257" t="s">
        <v>348</v>
      </c>
      <c r="G66" s="10"/>
      <c r="H66" s="10"/>
      <c r="I66" s="246">
        <v>0.3</v>
      </c>
      <c r="J66" s="246" t="s">
        <v>348</v>
      </c>
      <c r="K66" s="248"/>
    </row>
    <row r="67" spans="1:11" ht="25.5">
      <c r="A67" s="249"/>
      <c r="B67" s="250"/>
      <c r="C67" s="249"/>
      <c r="D67" s="249"/>
      <c r="E67" s="155" t="s">
        <v>349</v>
      </c>
      <c r="F67" s="257" t="s">
        <v>350</v>
      </c>
      <c r="G67" s="10"/>
      <c r="H67" s="10"/>
      <c r="I67" s="246">
        <v>0.2</v>
      </c>
      <c r="J67" s="257" t="s">
        <v>350</v>
      </c>
      <c r="K67" s="248"/>
    </row>
    <row r="68" spans="1:11" ht="103.5">
      <c r="A68" s="249"/>
      <c r="B68" s="250"/>
      <c r="C68" s="249"/>
      <c r="D68" s="249"/>
      <c r="E68" s="155" t="s">
        <v>351</v>
      </c>
      <c r="F68" s="244" t="s">
        <v>352</v>
      </c>
      <c r="G68" s="252"/>
      <c r="H68" s="10" t="s">
        <v>353</v>
      </c>
      <c r="I68" s="246">
        <v>0.7</v>
      </c>
      <c r="J68" s="253" t="s">
        <v>354</v>
      </c>
      <c r="K68" s="248"/>
    </row>
    <row r="69" spans="1:11" ht="142.5">
      <c r="A69" s="249"/>
      <c r="B69" s="250"/>
      <c r="C69" s="249"/>
      <c r="D69" s="249"/>
      <c r="E69" s="155" t="s">
        <v>284</v>
      </c>
      <c r="F69" s="244" t="s">
        <v>355</v>
      </c>
      <c r="G69" s="252"/>
      <c r="H69" s="252" t="s">
        <v>356</v>
      </c>
      <c r="I69" s="246">
        <v>0.7</v>
      </c>
      <c r="J69" s="253" t="s">
        <v>357</v>
      </c>
      <c r="K69" s="248"/>
    </row>
    <row r="70" spans="1:11" ht="78">
      <c r="A70" s="249"/>
      <c r="B70" s="250"/>
      <c r="C70" s="249"/>
      <c r="D70" s="249"/>
      <c r="E70" s="155" t="s">
        <v>358</v>
      </c>
      <c r="F70" s="252" t="s">
        <v>359</v>
      </c>
      <c r="G70" s="258" t="s">
        <v>360</v>
      </c>
      <c r="H70" s="258" t="s">
        <v>361</v>
      </c>
      <c r="I70" s="246">
        <v>0.35</v>
      </c>
      <c r="J70" s="259" t="s">
        <v>362</v>
      </c>
      <c r="K70" s="248"/>
    </row>
    <row r="71" spans="1:11" ht="51.75">
      <c r="A71" s="249"/>
      <c r="B71" s="250"/>
      <c r="C71" s="249"/>
      <c r="D71" s="249"/>
      <c r="E71" s="155" t="s">
        <v>363</v>
      </c>
      <c r="F71" s="10" t="s">
        <v>364</v>
      </c>
      <c r="G71" s="258"/>
      <c r="H71" s="258"/>
      <c r="I71" s="246">
        <v>0.8</v>
      </c>
      <c r="J71" s="246" t="s">
        <v>365</v>
      </c>
      <c r="K71" s="248"/>
    </row>
    <row r="72" spans="1:11" ht="156">
      <c r="A72" s="249"/>
      <c r="B72" s="250"/>
      <c r="C72" s="249"/>
      <c r="D72" s="249"/>
      <c r="E72" s="889" t="s">
        <v>366</v>
      </c>
      <c r="F72" s="260" t="s">
        <v>367</v>
      </c>
      <c r="G72" s="261"/>
      <c r="H72" s="261"/>
      <c r="I72" s="890">
        <v>0.6</v>
      </c>
      <c r="J72" s="260" t="s">
        <v>367</v>
      </c>
      <c r="K72" s="248"/>
    </row>
    <row r="73" spans="1:11" ht="39">
      <c r="A73" s="249"/>
      <c r="B73" s="250"/>
      <c r="C73" s="249"/>
      <c r="D73" s="249"/>
      <c r="E73" s="889"/>
      <c r="F73" s="262" t="s">
        <v>368</v>
      </c>
      <c r="G73" s="262"/>
      <c r="H73" s="262" t="s">
        <v>369</v>
      </c>
      <c r="I73" s="891"/>
      <c r="J73" s="263" t="s">
        <v>370</v>
      </c>
      <c r="K73" s="248"/>
    </row>
    <row r="74" spans="1:11" ht="78">
      <c r="A74" s="264"/>
      <c r="B74" s="265"/>
      <c r="C74" s="264"/>
      <c r="D74" s="264"/>
      <c r="E74" s="155" t="s">
        <v>371</v>
      </c>
      <c r="F74" s="252" t="s">
        <v>372</v>
      </c>
      <c r="G74" s="258"/>
      <c r="H74" s="258"/>
      <c r="I74" s="246">
        <v>0.8</v>
      </c>
      <c r="J74" s="266" t="s">
        <v>372</v>
      </c>
      <c r="K74" s="248"/>
    </row>
    <row r="75" spans="1:10" ht="234">
      <c r="A75" s="413">
        <v>6</v>
      </c>
      <c r="B75" s="663" t="s">
        <v>386</v>
      </c>
      <c r="C75" s="664" t="s">
        <v>387</v>
      </c>
      <c r="D75" s="94">
        <v>0</v>
      </c>
      <c r="E75" s="418" t="s">
        <v>138</v>
      </c>
      <c r="F75" s="655" t="s">
        <v>388</v>
      </c>
      <c r="G75" s="665" t="s">
        <v>389</v>
      </c>
      <c r="H75" s="379" t="s">
        <v>390</v>
      </c>
      <c r="I75" s="413">
        <v>70</v>
      </c>
      <c r="J75" s="665" t="s">
        <v>391</v>
      </c>
    </row>
    <row r="76" spans="1:10" ht="64.5">
      <c r="A76" s="413"/>
      <c r="B76" s="666"/>
      <c r="C76" s="667"/>
      <c r="D76" s="668"/>
      <c r="E76" s="669" t="s">
        <v>49</v>
      </c>
      <c r="F76" s="379" t="s">
        <v>392</v>
      </c>
      <c r="G76" s="282" t="s">
        <v>393</v>
      </c>
      <c r="H76" s="379" t="s">
        <v>87</v>
      </c>
      <c r="I76" s="413">
        <v>0</v>
      </c>
      <c r="J76" s="379" t="s">
        <v>392</v>
      </c>
    </row>
    <row r="77" spans="1:10" ht="90.75">
      <c r="A77" s="413"/>
      <c r="B77" s="666"/>
      <c r="C77" s="667"/>
      <c r="D77" s="95"/>
      <c r="E77" s="670"/>
      <c r="F77" s="379" t="s">
        <v>394</v>
      </c>
      <c r="G77" s="665" t="s">
        <v>395</v>
      </c>
      <c r="H77" s="665" t="s">
        <v>396</v>
      </c>
      <c r="I77" s="671">
        <v>30</v>
      </c>
      <c r="J77" s="665" t="s">
        <v>397</v>
      </c>
    </row>
    <row r="78" spans="1:10" ht="78">
      <c r="A78" s="413"/>
      <c r="B78" s="666"/>
      <c r="C78" s="667"/>
      <c r="D78" s="95"/>
      <c r="E78" s="670"/>
      <c r="F78" s="379" t="s">
        <v>398</v>
      </c>
      <c r="G78" s="379" t="s">
        <v>87</v>
      </c>
      <c r="H78" s="665" t="s">
        <v>399</v>
      </c>
      <c r="I78" s="314" t="s">
        <v>400</v>
      </c>
      <c r="J78" s="379" t="s">
        <v>401</v>
      </c>
    </row>
    <row r="79" spans="1:10" ht="51.75">
      <c r="A79" s="413"/>
      <c r="B79" s="666"/>
      <c r="C79" s="667"/>
      <c r="D79" s="95"/>
      <c r="E79" s="670"/>
      <c r="F79" s="379" t="s">
        <v>402</v>
      </c>
      <c r="G79" s="379" t="s">
        <v>87</v>
      </c>
      <c r="H79" s="665" t="s">
        <v>403</v>
      </c>
      <c r="I79" s="413">
        <f>0.54/4*100</f>
        <v>13.5</v>
      </c>
      <c r="J79" s="665" t="s">
        <v>404</v>
      </c>
    </row>
    <row r="80" spans="1:10" ht="64.5">
      <c r="A80" s="413"/>
      <c r="B80" s="666"/>
      <c r="C80" s="667"/>
      <c r="D80" s="95"/>
      <c r="E80" s="670"/>
      <c r="F80" s="672" t="s">
        <v>405</v>
      </c>
      <c r="G80" s="379" t="s">
        <v>406</v>
      </c>
      <c r="H80" s="379" t="s">
        <v>406</v>
      </c>
      <c r="I80" s="413"/>
      <c r="J80" s="379" t="s">
        <v>407</v>
      </c>
    </row>
    <row r="81" spans="1:10" ht="64.5">
      <c r="A81" s="413"/>
      <c r="B81" s="666"/>
      <c r="C81" s="667"/>
      <c r="D81" s="95"/>
      <c r="E81" s="673"/>
      <c r="F81" s="379" t="s">
        <v>408</v>
      </c>
      <c r="G81" s="379" t="s">
        <v>87</v>
      </c>
      <c r="H81" s="379" t="s">
        <v>87</v>
      </c>
      <c r="I81" s="413">
        <v>0</v>
      </c>
      <c r="J81" s="379" t="s">
        <v>408</v>
      </c>
    </row>
    <row r="82" spans="1:10" ht="90.75">
      <c r="A82" s="413"/>
      <c r="B82" s="666"/>
      <c r="C82" s="667"/>
      <c r="D82" s="95"/>
      <c r="E82" s="883" t="s">
        <v>50</v>
      </c>
      <c r="F82" s="674" t="s">
        <v>409</v>
      </c>
      <c r="G82" s="379" t="s">
        <v>87</v>
      </c>
      <c r="H82" s="675" t="s">
        <v>410</v>
      </c>
      <c r="I82" s="413" t="s">
        <v>411</v>
      </c>
      <c r="J82" s="379" t="s">
        <v>412</v>
      </c>
    </row>
    <row r="83" spans="1:10" ht="51.75">
      <c r="A83" s="413"/>
      <c r="B83" s="666"/>
      <c r="C83" s="667"/>
      <c r="D83" s="95"/>
      <c r="E83" s="884"/>
      <c r="F83" s="379" t="s">
        <v>413</v>
      </c>
      <c r="G83" s="379" t="s">
        <v>87</v>
      </c>
      <c r="H83" s="379" t="s">
        <v>87</v>
      </c>
      <c r="I83" s="413">
        <v>0</v>
      </c>
      <c r="J83" s="379" t="s">
        <v>413</v>
      </c>
    </row>
    <row r="84" spans="1:10" ht="207.75">
      <c r="A84" s="413"/>
      <c r="B84" s="666"/>
      <c r="C84" s="667"/>
      <c r="D84" s="95"/>
      <c r="E84" s="418" t="s">
        <v>54</v>
      </c>
      <c r="F84" s="665" t="s">
        <v>414</v>
      </c>
      <c r="G84" s="665" t="s">
        <v>415</v>
      </c>
      <c r="H84" s="379" t="s">
        <v>416</v>
      </c>
      <c r="I84" s="413">
        <v>75</v>
      </c>
      <c r="J84" s="676" t="s">
        <v>417</v>
      </c>
    </row>
    <row r="85" spans="1:10" ht="129.75">
      <c r="A85" s="413"/>
      <c r="B85" s="666"/>
      <c r="C85" s="667"/>
      <c r="D85" s="95"/>
      <c r="E85" s="883" t="s">
        <v>418</v>
      </c>
      <c r="F85" s="665" t="s">
        <v>419</v>
      </c>
      <c r="G85" s="379" t="s">
        <v>87</v>
      </c>
      <c r="H85" s="676" t="s">
        <v>420</v>
      </c>
      <c r="I85" s="413">
        <v>60</v>
      </c>
      <c r="J85" s="676" t="s">
        <v>421</v>
      </c>
    </row>
    <row r="86" spans="1:10" ht="142.5">
      <c r="A86" s="413"/>
      <c r="B86" s="666"/>
      <c r="C86" s="667"/>
      <c r="D86" s="95"/>
      <c r="E86" s="884"/>
      <c r="F86" s="674" t="s">
        <v>422</v>
      </c>
      <c r="G86" s="665" t="s">
        <v>423</v>
      </c>
      <c r="H86" s="665" t="s">
        <v>424</v>
      </c>
      <c r="I86" s="422">
        <v>60</v>
      </c>
      <c r="J86" s="677" t="s">
        <v>425</v>
      </c>
    </row>
    <row r="87" spans="1:10" ht="78">
      <c r="A87" s="413"/>
      <c r="B87" s="666"/>
      <c r="C87" s="667"/>
      <c r="D87" s="95"/>
      <c r="E87" s="883" t="s">
        <v>426</v>
      </c>
      <c r="F87" s="379" t="s">
        <v>427</v>
      </c>
      <c r="G87" s="678" t="s">
        <v>428</v>
      </c>
      <c r="H87" s="665" t="s">
        <v>429</v>
      </c>
      <c r="I87" s="422"/>
      <c r="J87" s="413"/>
    </row>
    <row r="88" spans="1:10" ht="64.5">
      <c r="A88" s="413"/>
      <c r="B88" s="666"/>
      <c r="C88" s="667"/>
      <c r="D88" s="95"/>
      <c r="E88" s="884"/>
      <c r="F88" s="379" t="s">
        <v>430</v>
      </c>
      <c r="G88" s="379" t="s">
        <v>87</v>
      </c>
      <c r="H88" s="379" t="s">
        <v>431</v>
      </c>
      <c r="I88" s="422" t="s">
        <v>178</v>
      </c>
      <c r="J88" s="672" t="s">
        <v>432</v>
      </c>
    </row>
    <row r="89" spans="1:10" ht="195">
      <c r="A89" s="413"/>
      <c r="B89" s="666"/>
      <c r="C89" s="667"/>
      <c r="D89" s="95"/>
      <c r="E89" s="418" t="s">
        <v>197</v>
      </c>
      <c r="F89" s="665" t="s">
        <v>433</v>
      </c>
      <c r="G89" s="665" t="s">
        <v>434</v>
      </c>
      <c r="H89" s="665" t="s">
        <v>435</v>
      </c>
      <c r="I89" s="414">
        <v>80</v>
      </c>
      <c r="J89" s="665" t="s">
        <v>436</v>
      </c>
    </row>
    <row r="90" spans="1:10" ht="64.5">
      <c r="A90" s="413"/>
      <c r="B90" s="666"/>
      <c r="C90" s="667"/>
      <c r="D90" s="95"/>
      <c r="E90" s="316" t="s">
        <v>437</v>
      </c>
      <c r="F90" s="379" t="s">
        <v>438</v>
      </c>
      <c r="G90" s="679" t="s">
        <v>439</v>
      </c>
      <c r="H90" s="679" t="s">
        <v>439</v>
      </c>
      <c r="I90" s="680">
        <v>85</v>
      </c>
      <c r="J90" s="379" t="s">
        <v>440</v>
      </c>
    </row>
    <row r="91" spans="1:10" ht="78">
      <c r="A91" s="413"/>
      <c r="B91" s="666"/>
      <c r="C91" s="667"/>
      <c r="D91" s="95"/>
      <c r="E91" s="883" t="s">
        <v>105</v>
      </c>
      <c r="F91" s="379" t="s">
        <v>441</v>
      </c>
      <c r="G91" s="679" t="s">
        <v>442</v>
      </c>
      <c r="H91" s="665" t="s">
        <v>443</v>
      </c>
      <c r="I91" s="680"/>
      <c r="J91" s="665" t="s">
        <v>444</v>
      </c>
    </row>
    <row r="92" spans="1:10" ht="39">
      <c r="A92" s="413"/>
      <c r="B92" s="666"/>
      <c r="C92" s="667"/>
      <c r="D92" s="95"/>
      <c r="E92" s="885"/>
      <c r="F92" s="379" t="s">
        <v>445</v>
      </c>
      <c r="G92" s="679" t="s">
        <v>87</v>
      </c>
      <c r="H92" s="681" t="s">
        <v>446</v>
      </c>
      <c r="I92" s="680">
        <v>100</v>
      </c>
      <c r="J92" s="379"/>
    </row>
    <row r="93" spans="1:10" ht="103.5">
      <c r="A93" s="413"/>
      <c r="B93" s="666"/>
      <c r="C93" s="667"/>
      <c r="D93" s="95"/>
      <c r="E93" s="885"/>
      <c r="F93" s="665" t="s">
        <v>447</v>
      </c>
      <c r="G93" s="681" t="s">
        <v>448</v>
      </c>
      <c r="H93" s="681" t="s">
        <v>448</v>
      </c>
      <c r="I93" s="680"/>
      <c r="J93" s="665" t="s">
        <v>449</v>
      </c>
    </row>
    <row r="94" spans="1:10" ht="51.75">
      <c r="A94" s="413"/>
      <c r="B94" s="666"/>
      <c r="C94" s="667"/>
      <c r="D94" s="95"/>
      <c r="E94" s="885"/>
      <c r="F94" s="379" t="s">
        <v>450</v>
      </c>
      <c r="G94" s="672" t="s">
        <v>451</v>
      </c>
      <c r="H94" s="676" t="s">
        <v>452</v>
      </c>
      <c r="I94" s="424" t="s">
        <v>178</v>
      </c>
      <c r="J94" s="379"/>
    </row>
    <row r="95" spans="1:10" ht="168.75">
      <c r="A95" s="413"/>
      <c r="B95" s="666"/>
      <c r="C95" s="667"/>
      <c r="D95" s="95"/>
      <c r="E95" s="884"/>
      <c r="F95" s="665" t="s">
        <v>453</v>
      </c>
      <c r="G95" s="679" t="s">
        <v>406</v>
      </c>
      <c r="H95" s="681" t="s">
        <v>454</v>
      </c>
      <c r="I95" s="680"/>
      <c r="J95" s="681" t="s">
        <v>455</v>
      </c>
    </row>
    <row r="96" spans="1:10" ht="51.75">
      <c r="A96" s="413"/>
      <c r="B96" s="666"/>
      <c r="C96" s="667"/>
      <c r="D96" s="95"/>
      <c r="E96" s="883" t="s">
        <v>456</v>
      </c>
      <c r="F96" s="674" t="s">
        <v>457</v>
      </c>
      <c r="G96" s="679" t="s">
        <v>458</v>
      </c>
      <c r="H96" s="672" t="s">
        <v>459</v>
      </c>
      <c r="I96" s="680"/>
      <c r="J96" s="681"/>
    </row>
    <row r="97" spans="1:10" ht="51.75">
      <c r="A97" s="413"/>
      <c r="B97" s="666"/>
      <c r="C97" s="667"/>
      <c r="D97" s="95"/>
      <c r="E97" s="885"/>
      <c r="F97" s="379" t="s">
        <v>460</v>
      </c>
      <c r="G97" s="679" t="s">
        <v>87</v>
      </c>
      <c r="H97" s="681"/>
      <c r="I97" s="680"/>
      <c r="J97" s="681"/>
    </row>
    <row r="98" spans="1:10" ht="51.75">
      <c r="A98" s="413"/>
      <c r="B98" s="682"/>
      <c r="C98" s="683"/>
      <c r="D98" s="96"/>
      <c r="E98" s="884"/>
      <c r="F98" s="379" t="s">
        <v>461</v>
      </c>
      <c r="G98" s="379" t="s">
        <v>87</v>
      </c>
      <c r="H98" s="684" t="s">
        <v>462</v>
      </c>
      <c r="I98" s="414"/>
      <c r="J98" s="665"/>
    </row>
    <row r="99" spans="1:10" ht="51.75">
      <c r="A99" s="877">
        <v>7</v>
      </c>
      <c r="B99" s="908" t="s">
        <v>476</v>
      </c>
      <c r="C99" s="909" t="s">
        <v>465</v>
      </c>
      <c r="D99" s="913"/>
      <c r="E99" s="871" t="s">
        <v>138</v>
      </c>
      <c r="F99" s="288" t="s">
        <v>477</v>
      </c>
      <c r="G99" s="289" t="s">
        <v>478</v>
      </c>
      <c r="H99" s="289" t="s">
        <v>478</v>
      </c>
      <c r="I99" s="290">
        <v>80</v>
      </c>
      <c r="J99" s="290">
        <f>100-I99</f>
        <v>20</v>
      </c>
    </row>
    <row r="100" spans="1:10" ht="51.75">
      <c r="A100" s="878"/>
      <c r="B100" s="910"/>
      <c r="C100" s="911"/>
      <c r="D100" s="412"/>
      <c r="E100" s="871"/>
      <c r="F100" s="291" t="s">
        <v>479</v>
      </c>
      <c r="G100" s="289" t="s">
        <v>480</v>
      </c>
      <c r="H100" s="289" t="s">
        <v>480</v>
      </c>
      <c r="I100" s="290">
        <v>100</v>
      </c>
      <c r="J100" s="292">
        <v>0</v>
      </c>
    </row>
    <row r="101" spans="1:10" ht="51.75">
      <c r="A101" s="878"/>
      <c r="B101" s="910"/>
      <c r="C101" s="911"/>
      <c r="D101" s="412"/>
      <c r="E101" s="872"/>
      <c r="F101" s="291" t="s">
        <v>481</v>
      </c>
      <c r="G101" s="289" t="s">
        <v>482</v>
      </c>
      <c r="H101" s="289" t="s">
        <v>482</v>
      </c>
      <c r="I101" s="290">
        <v>80</v>
      </c>
      <c r="J101" s="290">
        <f aca="true" t="shared" si="0" ref="J101:J129">100-I101</f>
        <v>20</v>
      </c>
    </row>
    <row r="102" spans="1:10" ht="181.5">
      <c r="A102" s="873"/>
      <c r="B102" s="912"/>
      <c r="C102" s="911"/>
      <c r="D102" s="412"/>
      <c r="E102" s="876" t="s">
        <v>49</v>
      </c>
      <c r="F102" s="293" t="s">
        <v>483</v>
      </c>
      <c r="G102" s="289" t="s">
        <v>484</v>
      </c>
      <c r="H102" s="289" t="s">
        <v>485</v>
      </c>
      <c r="I102" s="290">
        <v>20</v>
      </c>
      <c r="J102" s="290">
        <f t="shared" si="0"/>
        <v>80</v>
      </c>
    </row>
    <row r="103" spans="1:10" ht="64.5">
      <c r="A103" s="874"/>
      <c r="B103" s="912"/>
      <c r="C103" s="911"/>
      <c r="D103" s="412"/>
      <c r="E103" s="871"/>
      <c r="F103" s="291" t="s">
        <v>486</v>
      </c>
      <c r="G103" s="294" t="s">
        <v>487</v>
      </c>
      <c r="H103" s="289" t="s">
        <v>488</v>
      </c>
      <c r="I103" s="290">
        <f>300/1335*100</f>
        <v>22.47191011235955</v>
      </c>
      <c r="J103" s="290">
        <f>1335-300</f>
        <v>1035</v>
      </c>
    </row>
    <row r="104" spans="1:10" ht="51.75">
      <c r="A104" s="874"/>
      <c r="B104" s="912"/>
      <c r="C104" s="911"/>
      <c r="D104" s="412"/>
      <c r="E104" s="871"/>
      <c r="F104" s="295" t="s">
        <v>489</v>
      </c>
      <c r="G104" s="289" t="s">
        <v>490</v>
      </c>
      <c r="H104" s="289" t="s">
        <v>491</v>
      </c>
      <c r="I104" s="290">
        <f>550/640*100</f>
        <v>85.9375</v>
      </c>
      <c r="J104" s="290">
        <f t="shared" si="0"/>
        <v>14.0625</v>
      </c>
    </row>
    <row r="105" spans="1:10" ht="64.5">
      <c r="A105" s="874"/>
      <c r="B105" s="912"/>
      <c r="C105" s="911"/>
      <c r="D105" s="412"/>
      <c r="E105" s="871"/>
      <c r="F105" s="291" t="s">
        <v>492</v>
      </c>
      <c r="G105" s="296"/>
      <c r="H105" s="294" t="s">
        <v>493</v>
      </c>
      <c r="I105" s="290">
        <v>75</v>
      </c>
      <c r="J105" s="290">
        <f>7250-5450</f>
        <v>1800</v>
      </c>
    </row>
    <row r="106" spans="1:10" ht="64.5">
      <c r="A106" s="874"/>
      <c r="B106" s="912"/>
      <c r="C106" s="911"/>
      <c r="D106" s="412"/>
      <c r="E106" s="871"/>
      <c r="F106" s="291" t="s">
        <v>494</v>
      </c>
      <c r="G106" s="289" t="s">
        <v>495</v>
      </c>
      <c r="H106" s="289" t="s">
        <v>495</v>
      </c>
      <c r="I106" s="290">
        <v>50</v>
      </c>
      <c r="J106" s="290">
        <f t="shared" si="0"/>
        <v>50</v>
      </c>
    </row>
    <row r="107" spans="1:10" ht="39">
      <c r="A107" s="875"/>
      <c r="B107" s="912"/>
      <c r="C107" s="911"/>
      <c r="D107" s="412"/>
      <c r="E107" s="872"/>
      <c r="F107" s="291" t="s">
        <v>496</v>
      </c>
      <c r="G107" s="289" t="s">
        <v>497</v>
      </c>
      <c r="H107" s="289" t="s">
        <v>497</v>
      </c>
      <c r="I107" s="290">
        <v>30</v>
      </c>
      <c r="J107" s="290">
        <f t="shared" si="0"/>
        <v>70</v>
      </c>
    </row>
    <row r="108" spans="1:10" ht="129.75">
      <c r="A108" s="297"/>
      <c r="B108" s="912"/>
      <c r="C108" s="911"/>
      <c r="D108" s="412"/>
      <c r="E108" s="298" t="s">
        <v>50</v>
      </c>
      <c r="F108" s="299" t="s">
        <v>498</v>
      </c>
      <c r="G108" s="300"/>
      <c r="H108" s="300" t="s">
        <v>499</v>
      </c>
      <c r="I108" s="290">
        <f>5/6.3*100</f>
        <v>79.36507936507937</v>
      </c>
      <c r="J108" s="290">
        <v>1300</v>
      </c>
    </row>
    <row r="109" spans="1:10" ht="103.5">
      <c r="A109" s="873"/>
      <c r="B109" s="912"/>
      <c r="C109" s="911"/>
      <c r="D109" s="412"/>
      <c r="E109" s="876" t="s">
        <v>54</v>
      </c>
      <c r="F109" s="291" t="s">
        <v>500</v>
      </c>
      <c r="G109" s="301" t="s">
        <v>501</v>
      </c>
      <c r="H109" s="301" t="s">
        <v>502</v>
      </c>
      <c r="I109" s="290">
        <v>90</v>
      </c>
      <c r="J109" s="290">
        <f t="shared" si="0"/>
        <v>10</v>
      </c>
    </row>
    <row r="110" spans="1:10" ht="39">
      <c r="A110" s="875"/>
      <c r="B110" s="912"/>
      <c r="C110" s="911"/>
      <c r="D110" s="412"/>
      <c r="E110" s="872"/>
      <c r="F110" s="291" t="s">
        <v>503</v>
      </c>
      <c r="G110" s="289" t="s">
        <v>504</v>
      </c>
      <c r="H110" s="289" t="s">
        <v>504</v>
      </c>
      <c r="I110" s="290">
        <v>90</v>
      </c>
      <c r="J110" s="290">
        <f t="shared" si="0"/>
        <v>10</v>
      </c>
    </row>
    <row r="111" spans="1:10" ht="103.5">
      <c r="A111" s="297"/>
      <c r="B111" s="912"/>
      <c r="C111" s="911"/>
      <c r="D111" s="412"/>
      <c r="E111" s="298" t="s">
        <v>505</v>
      </c>
      <c r="F111" s="302" t="s">
        <v>506</v>
      </c>
      <c r="G111" s="303" t="s">
        <v>507</v>
      </c>
      <c r="H111" s="303" t="s">
        <v>507</v>
      </c>
      <c r="I111" s="304">
        <v>70</v>
      </c>
      <c r="J111" s="290">
        <f t="shared" si="0"/>
        <v>30</v>
      </c>
    </row>
    <row r="112" spans="1:10" ht="39">
      <c r="A112" s="873"/>
      <c r="B112" s="912"/>
      <c r="C112" s="911"/>
      <c r="D112" s="412"/>
      <c r="E112" s="876" t="s">
        <v>508</v>
      </c>
      <c r="F112" s="299" t="s">
        <v>509</v>
      </c>
      <c r="G112" s="303" t="s">
        <v>510</v>
      </c>
      <c r="H112" s="303" t="s">
        <v>510</v>
      </c>
      <c r="I112" s="304">
        <v>90</v>
      </c>
      <c r="J112" s="290">
        <f t="shared" si="0"/>
        <v>10</v>
      </c>
    </row>
    <row r="113" spans="1:10" ht="64.5">
      <c r="A113" s="874"/>
      <c r="B113" s="912"/>
      <c r="C113" s="911"/>
      <c r="D113" s="412"/>
      <c r="E113" s="871"/>
      <c r="F113" s="291" t="s">
        <v>511</v>
      </c>
      <c r="G113" s="303" t="s">
        <v>512</v>
      </c>
      <c r="H113" s="303" t="s">
        <v>513</v>
      </c>
      <c r="I113" s="304">
        <v>90</v>
      </c>
      <c r="J113" s="290">
        <f t="shared" si="0"/>
        <v>10</v>
      </c>
    </row>
    <row r="114" spans="1:10" ht="168.75">
      <c r="A114" s="874"/>
      <c r="B114" s="912"/>
      <c r="C114" s="911"/>
      <c r="D114" s="412"/>
      <c r="E114" s="871"/>
      <c r="F114" s="299" t="s">
        <v>514</v>
      </c>
      <c r="G114" s="301" t="s">
        <v>515</v>
      </c>
      <c r="H114" s="301" t="s">
        <v>516</v>
      </c>
      <c r="I114" s="304">
        <v>62</v>
      </c>
      <c r="J114" s="290">
        <f t="shared" si="0"/>
        <v>38</v>
      </c>
    </row>
    <row r="115" spans="1:10" ht="12.75">
      <c r="A115" s="874"/>
      <c r="B115" s="912"/>
      <c r="C115" s="911"/>
      <c r="D115" s="412"/>
      <c r="E115" s="871"/>
      <c r="F115" s="305" t="s">
        <v>517</v>
      </c>
      <c r="G115" s="303" t="s">
        <v>518</v>
      </c>
      <c r="H115" s="303" t="s">
        <v>518</v>
      </c>
      <c r="I115" s="304">
        <v>60</v>
      </c>
      <c r="J115" s="290">
        <f t="shared" si="0"/>
        <v>40</v>
      </c>
    </row>
    <row r="116" spans="1:10" ht="39">
      <c r="A116" s="875"/>
      <c r="B116" s="912"/>
      <c r="C116" s="911"/>
      <c r="D116" s="412"/>
      <c r="E116" s="872"/>
      <c r="F116" s="291" t="s">
        <v>519</v>
      </c>
      <c r="G116" s="289" t="s">
        <v>520</v>
      </c>
      <c r="H116" s="289" t="s">
        <v>520</v>
      </c>
      <c r="I116" s="306">
        <v>20</v>
      </c>
      <c r="J116" s="290">
        <f t="shared" si="0"/>
        <v>80</v>
      </c>
    </row>
    <row r="117" spans="1:10" ht="168.75">
      <c r="A117" s="297"/>
      <c r="B117" s="912"/>
      <c r="C117" s="911"/>
      <c r="D117" s="412"/>
      <c r="E117" s="298" t="s">
        <v>521</v>
      </c>
      <c r="F117" s="307" t="s">
        <v>522</v>
      </c>
      <c r="G117" s="308" t="s">
        <v>523</v>
      </c>
      <c r="H117" s="303" t="s">
        <v>524</v>
      </c>
      <c r="I117" s="309">
        <v>93</v>
      </c>
      <c r="J117" s="290">
        <f t="shared" si="0"/>
        <v>7</v>
      </c>
    </row>
    <row r="118" spans="1:10" ht="51.75">
      <c r="A118" s="873"/>
      <c r="B118" s="912"/>
      <c r="C118" s="911"/>
      <c r="D118" s="412"/>
      <c r="E118" s="876" t="s">
        <v>62</v>
      </c>
      <c r="F118" s="291" t="s">
        <v>525</v>
      </c>
      <c r="G118" s="301" t="s">
        <v>526</v>
      </c>
      <c r="H118" s="308" t="s">
        <v>526</v>
      </c>
      <c r="I118" s="309">
        <v>90</v>
      </c>
      <c r="J118" s="290">
        <f t="shared" si="0"/>
        <v>10</v>
      </c>
    </row>
    <row r="119" spans="1:10" ht="78">
      <c r="A119" s="875"/>
      <c r="B119" s="912"/>
      <c r="C119" s="911"/>
      <c r="D119" s="412"/>
      <c r="E119" s="872"/>
      <c r="F119" s="291" t="s">
        <v>527</v>
      </c>
      <c r="G119" s="301" t="s">
        <v>528</v>
      </c>
      <c r="H119" s="301" t="s">
        <v>528</v>
      </c>
      <c r="I119" s="310">
        <f>4/6*80%*100</f>
        <v>53.333333333333336</v>
      </c>
      <c r="J119" s="290">
        <f>100-I119</f>
        <v>46.666666666666664</v>
      </c>
    </row>
    <row r="120" spans="1:10" ht="39">
      <c r="A120" s="873"/>
      <c r="B120" s="912"/>
      <c r="C120" s="911"/>
      <c r="D120" s="412"/>
      <c r="E120" s="876" t="s">
        <v>106</v>
      </c>
      <c r="F120" s="291" t="s">
        <v>529</v>
      </c>
      <c r="G120" s="289" t="s">
        <v>530</v>
      </c>
      <c r="H120" s="289" t="s">
        <v>530</v>
      </c>
      <c r="I120" s="309">
        <v>60</v>
      </c>
      <c r="J120" s="290">
        <f t="shared" si="0"/>
        <v>40</v>
      </c>
    </row>
    <row r="121" spans="1:10" ht="78">
      <c r="A121" s="875"/>
      <c r="B121" s="912"/>
      <c r="C121" s="911"/>
      <c r="D121" s="412"/>
      <c r="E121" s="872"/>
      <c r="F121" s="291" t="s">
        <v>531</v>
      </c>
      <c r="G121" s="308" t="s">
        <v>532</v>
      </c>
      <c r="H121" s="308" t="s">
        <v>532</v>
      </c>
      <c r="I121" s="309">
        <v>100</v>
      </c>
      <c r="J121" s="290"/>
    </row>
    <row r="122" spans="1:10" ht="78">
      <c r="A122" s="297"/>
      <c r="B122" s="912"/>
      <c r="C122" s="911"/>
      <c r="D122" s="412"/>
      <c r="E122" s="298" t="s">
        <v>533</v>
      </c>
      <c r="F122" s="291" t="s">
        <v>534</v>
      </c>
      <c r="G122" s="308"/>
      <c r="H122" s="308"/>
      <c r="I122" s="309"/>
      <c r="J122" s="290">
        <f t="shared" si="0"/>
        <v>100</v>
      </c>
    </row>
    <row r="123" spans="1:10" ht="51.75">
      <c r="A123" s="873"/>
      <c r="B123" s="912"/>
      <c r="C123" s="911"/>
      <c r="D123" s="412"/>
      <c r="E123" s="876" t="s">
        <v>535</v>
      </c>
      <c r="F123" s="311" t="s">
        <v>536</v>
      </c>
      <c r="G123" s="308" t="s">
        <v>537</v>
      </c>
      <c r="H123" s="308" t="s">
        <v>537</v>
      </c>
      <c r="I123" s="309">
        <v>90</v>
      </c>
      <c r="J123" s="290">
        <f t="shared" si="0"/>
        <v>10</v>
      </c>
    </row>
    <row r="124" spans="1:10" ht="103.5">
      <c r="A124" s="875"/>
      <c r="B124" s="912"/>
      <c r="C124" s="911"/>
      <c r="D124" s="412"/>
      <c r="E124" s="872"/>
      <c r="F124" s="312" t="s">
        <v>538</v>
      </c>
      <c r="G124" s="308" t="s">
        <v>539</v>
      </c>
      <c r="H124" s="308" t="s">
        <v>539</v>
      </c>
      <c r="I124" s="309">
        <v>90</v>
      </c>
      <c r="J124" s="290">
        <f t="shared" si="0"/>
        <v>10</v>
      </c>
    </row>
    <row r="125" spans="1:10" ht="25.5">
      <c r="A125" s="873"/>
      <c r="B125" s="912"/>
      <c r="C125" s="911"/>
      <c r="D125" s="412"/>
      <c r="E125" s="876" t="s">
        <v>105</v>
      </c>
      <c r="F125" s="291" t="s">
        <v>540</v>
      </c>
      <c r="G125" s="289" t="s">
        <v>541</v>
      </c>
      <c r="H125" s="289" t="s">
        <v>541</v>
      </c>
      <c r="I125" s="306">
        <v>100</v>
      </c>
      <c r="J125" s="290"/>
    </row>
    <row r="126" spans="1:10" ht="25.5">
      <c r="A126" s="874"/>
      <c r="B126" s="912"/>
      <c r="C126" s="911"/>
      <c r="D126" s="412"/>
      <c r="E126" s="871"/>
      <c r="F126" s="291" t="s">
        <v>542</v>
      </c>
      <c r="G126" s="294" t="s">
        <v>543</v>
      </c>
      <c r="H126" s="294" t="s">
        <v>543</v>
      </c>
      <c r="I126" s="306">
        <v>100</v>
      </c>
      <c r="J126" s="290"/>
    </row>
    <row r="127" spans="1:10" ht="90.75">
      <c r="A127" s="874"/>
      <c r="B127" s="912"/>
      <c r="C127" s="911"/>
      <c r="D127" s="412"/>
      <c r="E127" s="871"/>
      <c r="F127" s="291" t="s">
        <v>544</v>
      </c>
      <c r="G127" s="303" t="s">
        <v>545</v>
      </c>
      <c r="H127" s="303" t="s">
        <v>546</v>
      </c>
      <c r="I127" s="309">
        <v>80</v>
      </c>
      <c r="J127" s="290">
        <f t="shared" si="0"/>
        <v>20</v>
      </c>
    </row>
    <row r="128" spans="1:10" ht="51.75">
      <c r="A128" s="875"/>
      <c r="B128" s="912"/>
      <c r="C128" s="911"/>
      <c r="D128" s="412"/>
      <c r="E128" s="872"/>
      <c r="F128" s="291" t="s">
        <v>548</v>
      </c>
      <c r="G128" s="303" t="s">
        <v>549</v>
      </c>
      <c r="H128" s="303" t="s">
        <v>549</v>
      </c>
      <c r="I128" s="309">
        <v>60</v>
      </c>
      <c r="J128" s="290">
        <f t="shared" si="0"/>
        <v>40</v>
      </c>
    </row>
    <row r="129" spans="1:10" ht="103.5">
      <c r="A129" s="297"/>
      <c r="B129" s="912"/>
      <c r="C129" s="911"/>
      <c r="D129" s="412"/>
      <c r="E129" s="298" t="s">
        <v>456</v>
      </c>
      <c r="F129" s="291" t="s">
        <v>550</v>
      </c>
      <c r="G129" s="308"/>
      <c r="H129" s="308"/>
      <c r="I129" s="309"/>
      <c r="J129" s="290">
        <f t="shared" si="0"/>
        <v>100</v>
      </c>
    </row>
    <row r="130" spans="1:10" ht="103.5">
      <c r="A130" s="856">
        <v>8</v>
      </c>
      <c r="B130" s="916" t="s">
        <v>559</v>
      </c>
      <c r="C130" s="917" t="s">
        <v>560</v>
      </c>
      <c r="D130" s="917">
        <v>0</v>
      </c>
      <c r="E130" s="801" t="s">
        <v>49</v>
      </c>
      <c r="F130" s="379" t="s">
        <v>561</v>
      </c>
      <c r="G130" s="413">
        <v>0</v>
      </c>
      <c r="H130" s="685" t="s">
        <v>562</v>
      </c>
      <c r="I130" s="314">
        <v>0.66</v>
      </c>
      <c r="J130" s="413" t="s">
        <v>563</v>
      </c>
    </row>
    <row r="131" spans="1:10" ht="51.75">
      <c r="A131" s="856"/>
      <c r="B131" s="916"/>
      <c r="C131" s="917"/>
      <c r="D131" s="917"/>
      <c r="E131" s="801"/>
      <c r="F131" s="379" t="s">
        <v>564</v>
      </c>
      <c r="G131" s="686" t="s">
        <v>565</v>
      </c>
      <c r="H131" s="413" t="s">
        <v>566</v>
      </c>
      <c r="I131" s="314">
        <v>0.65</v>
      </c>
      <c r="J131" s="413" t="s">
        <v>567</v>
      </c>
    </row>
    <row r="132" spans="1:10" ht="51.75">
      <c r="A132" s="856"/>
      <c r="B132" s="916"/>
      <c r="C132" s="917"/>
      <c r="D132" s="917"/>
      <c r="E132" s="801"/>
      <c r="F132" s="379" t="s">
        <v>568</v>
      </c>
      <c r="G132" s="687" t="s">
        <v>565</v>
      </c>
      <c r="H132" s="413" t="s">
        <v>569</v>
      </c>
      <c r="I132" s="314">
        <v>0.856</v>
      </c>
      <c r="J132" s="413" t="s">
        <v>570</v>
      </c>
    </row>
    <row r="133" spans="1:10" ht="51.75">
      <c r="A133" s="856"/>
      <c r="B133" s="916"/>
      <c r="C133" s="917"/>
      <c r="D133" s="917"/>
      <c r="E133" s="801"/>
      <c r="F133" s="379" t="s">
        <v>571</v>
      </c>
      <c r="G133" s="688" t="s">
        <v>572</v>
      </c>
      <c r="H133" s="413" t="s">
        <v>573</v>
      </c>
      <c r="I133" s="314">
        <f>5.47/13.99</f>
        <v>0.39099356683345243</v>
      </c>
      <c r="J133" s="413" t="s">
        <v>574</v>
      </c>
    </row>
    <row r="134" spans="1:10" ht="78">
      <c r="A134" s="886"/>
      <c r="B134" s="887"/>
      <c r="C134" s="423"/>
      <c r="D134" s="888"/>
      <c r="E134" s="801" t="s">
        <v>50</v>
      </c>
      <c r="F134" s="379" t="s">
        <v>575</v>
      </c>
      <c r="G134" s="659"/>
      <c r="H134" s="689" t="s">
        <v>576</v>
      </c>
      <c r="I134" s="897">
        <v>0.753</v>
      </c>
      <c r="J134" s="417"/>
    </row>
    <row r="135" spans="1:10" ht="39">
      <c r="A135" s="886"/>
      <c r="B135" s="887"/>
      <c r="C135" s="423"/>
      <c r="D135" s="888"/>
      <c r="E135" s="801"/>
      <c r="F135" s="379" t="s">
        <v>577</v>
      </c>
      <c r="G135" s="690" t="s">
        <v>578</v>
      </c>
      <c r="H135" s="413" t="s">
        <v>579</v>
      </c>
      <c r="I135" s="898"/>
      <c r="J135" s="691" t="s">
        <v>580</v>
      </c>
    </row>
    <row r="136" spans="1:10" ht="234">
      <c r="A136" s="315"/>
      <c r="B136" s="316"/>
      <c r="C136" s="316"/>
      <c r="D136" s="315"/>
      <c r="E136" s="316" t="s">
        <v>54</v>
      </c>
      <c r="F136" s="379" t="s">
        <v>581</v>
      </c>
      <c r="G136" s="689" t="s">
        <v>582</v>
      </c>
      <c r="H136" s="379" t="s">
        <v>583</v>
      </c>
      <c r="I136" s="314">
        <v>0.87</v>
      </c>
      <c r="J136" s="413" t="s">
        <v>584</v>
      </c>
    </row>
    <row r="137" spans="1:10" ht="78">
      <c r="A137" s="315"/>
      <c r="B137" s="316"/>
      <c r="C137" s="316"/>
      <c r="D137" s="315"/>
      <c r="E137" s="316" t="s">
        <v>505</v>
      </c>
      <c r="F137" s="379" t="s">
        <v>585</v>
      </c>
      <c r="G137" s="659" t="s">
        <v>586</v>
      </c>
      <c r="H137" s="659" t="s">
        <v>587</v>
      </c>
      <c r="I137" s="314">
        <v>0.6</v>
      </c>
      <c r="J137" s="379" t="s">
        <v>585</v>
      </c>
    </row>
    <row r="138" spans="1:10" ht="25.5">
      <c r="A138" s="856"/>
      <c r="B138" s="316"/>
      <c r="C138" s="316"/>
      <c r="D138" s="315"/>
      <c r="E138" s="801" t="s">
        <v>56</v>
      </c>
      <c r="F138" s="379" t="s">
        <v>588</v>
      </c>
      <c r="G138" s="689" t="s">
        <v>589</v>
      </c>
      <c r="H138" s="689" t="s">
        <v>589</v>
      </c>
      <c r="I138" s="853">
        <v>0.65</v>
      </c>
      <c r="J138" s="315" t="s">
        <v>590</v>
      </c>
    </row>
    <row r="139" spans="1:10" ht="64.5">
      <c r="A139" s="856"/>
      <c r="B139" s="317"/>
      <c r="C139" s="317"/>
      <c r="D139" s="97"/>
      <c r="E139" s="801"/>
      <c r="F139" s="379" t="s">
        <v>591</v>
      </c>
      <c r="G139" s="659" t="s">
        <v>592</v>
      </c>
      <c r="H139" s="659" t="s">
        <v>593</v>
      </c>
      <c r="I139" s="813"/>
      <c r="J139" s="315" t="s">
        <v>594</v>
      </c>
    </row>
    <row r="140" spans="1:10" ht="103.5">
      <c r="A140" s="856"/>
      <c r="B140" s="317"/>
      <c r="C140" s="317"/>
      <c r="D140" s="97"/>
      <c r="E140" s="801"/>
      <c r="F140" s="379" t="s">
        <v>595</v>
      </c>
      <c r="G140" s="659" t="s">
        <v>596</v>
      </c>
      <c r="H140" s="379" t="s">
        <v>597</v>
      </c>
      <c r="I140" s="814"/>
      <c r="J140" s="315" t="s">
        <v>598</v>
      </c>
    </row>
    <row r="141" spans="1:10" ht="39">
      <c r="A141" s="315"/>
      <c r="B141" s="316"/>
      <c r="C141" s="316"/>
      <c r="D141" s="315"/>
      <c r="E141" s="316" t="s">
        <v>599</v>
      </c>
      <c r="F141" s="413" t="s">
        <v>600</v>
      </c>
      <c r="G141" s="659" t="s">
        <v>601</v>
      </c>
      <c r="H141" s="659" t="s">
        <v>601</v>
      </c>
      <c r="I141" s="314">
        <v>0.25</v>
      </c>
      <c r="J141" s="315" t="s">
        <v>602</v>
      </c>
    </row>
    <row r="142" spans="1:10" ht="39">
      <c r="A142" s="315"/>
      <c r="B142" s="316"/>
      <c r="C142" s="316"/>
      <c r="D142" s="315"/>
      <c r="E142" s="316" t="s">
        <v>106</v>
      </c>
      <c r="F142" s="379" t="s">
        <v>603</v>
      </c>
      <c r="G142" s="659"/>
      <c r="H142" s="659" t="s">
        <v>604</v>
      </c>
      <c r="I142" s="318">
        <v>0.64</v>
      </c>
      <c r="J142" s="315" t="s">
        <v>605</v>
      </c>
    </row>
    <row r="143" spans="1:10" ht="39">
      <c r="A143" s="856"/>
      <c r="B143" s="879"/>
      <c r="C143" s="415"/>
      <c r="D143" s="881"/>
      <c r="E143" s="801" t="s">
        <v>197</v>
      </c>
      <c r="F143" s="665" t="s">
        <v>606</v>
      </c>
      <c r="G143" s="659" t="s">
        <v>607</v>
      </c>
      <c r="H143" s="315" t="s">
        <v>608</v>
      </c>
      <c r="I143" s="853">
        <v>0.45</v>
      </c>
      <c r="J143" s="315" t="s">
        <v>609</v>
      </c>
    </row>
    <row r="144" spans="1:10" ht="64.5">
      <c r="A144" s="856"/>
      <c r="B144" s="880"/>
      <c r="C144" s="416"/>
      <c r="D144" s="882"/>
      <c r="E144" s="801"/>
      <c r="F144" s="379" t="s">
        <v>610</v>
      </c>
      <c r="G144" s="315" t="s">
        <v>611</v>
      </c>
      <c r="H144" s="315" t="s">
        <v>611</v>
      </c>
      <c r="I144" s="814"/>
      <c r="J144" s="315" t="s">
        <v>612</v>
      </c>
    </row>
    <row r="145" spans="1:10" ht="39">
      <c r="A145" s="98"/>
      <c r="B145" s="317"/>
      <c r="C145" s="317"/>
      <c r="D145" s="97"/>
      <c r="E145" s="319" t="s">
        <v>437</v>
      </c>
      <c r="F145" s="379" t="s">
        <v>613</v>
      </c>
      <c r="G145" s="662"/>
      <c r="H145" s="315" t="s">
        <v>614</v>
      </c>
      <c r="I145" s="318">
        <v>0.5</v>
      </c>
      <c r="J145" s="651" t="s">
        <v>615</v>
      </c>
    </row>
    <row r="146" spans="1:10" ht="51.75">
      <c r="A146" s="856"/>
      <c r="B146" s="317"/>
      <c r="C146" s="317"/>
      <c r="D146" s="97"/>
      <c r="E146" s="801" t="s">
        <v>105</v>
      </c>
      <c r="F146" s="379" t="s">
        <v>616</v>
      </c>
      <c r="G146" s="662"/>
      <c r="H146" s="98"/>
      <c r="I146" s="853">
        <v>0.65</v>
      </c>
      <c r="J146" s="379" t="s">
        <v>616</v>
      </c>
    </row>
    <row r="147" spans="1:10" ht="78">
      <c r="A147" s="856"/>
      <c r="B147" s="317"/>
      <c r="C147" s="317"/>
      <c r="D147" s="97"/>
      <c r="E147" s="801"/>
      <c r="F147" s="379" t="s">
        <v>617</v>
      </c>
      <c r="G147" s="659"/>
      <c r="H147" s="659" t="s">
        <v>618</v>
      </c>
      <c r="I147" s="813"/>
      <c r="J147" s="315" t="s">
        <v>619</v>
      </c>
    </row>
    <row r="148" spans="1:10" ht="64.5">
      <c r="A148" s="856"/>
      <c r="B148" s="317"/>
      <c r="C148" s="317"/>
      <c r="D148" s="97"/>
      <c r="E148" s="801"/>
      <c r="F148" s="379" t="s">
        <v>620</v>
      </c>
      <c r="G148" s="659" t="s">
        <v>621</v>
      </c>
      <c r="H148" s="315" t="s">
        <v>621</v>
      </c>
      <c r="I148" s="814"/>
      <c r="J148" s="315" t="s">
        <v>622</v>
      </c>
    </row>
    <row r="149" spans="1:10" ht="78">
      <c r="A149" s="315"/>
      <c r="B149" s="316"/>
      <c r="C149" s="316"/>
      <c r="D149" s="315"/>
      <c r="E149" s="316" t="s">
        <v>623</v>
      </c>
      <c r="F149" s="413" t="s">
        <v>624</v>
      </c>
      <c r="G149" s="689" t="s">
        <v>625</v>
      </c>
      <c r="H149" s="413" t="s">
        <v>626</v>
      </c>
      <c r="I149" s="321">
        <v>0.714</v>
      </c>
      <c r="J149" s="413" t="s">
        <v>624</v>
      </c>
    </row>
    <row r="150" spans="1:10" ht="64.5">
      <c r="A150" s="315"/>
      <c r="B150" s="316"/>
      <c r="C150" s="316"/>
      <c r="D150" s="315"/>
      <c r="E150" s="316" t="s">
        <v>627</v>
      </c>
      <c r="F150" s="413" t="s">
        <v>628</v>
      </c>
      <c r="G150" s="689" t="s">
        <v>629</v>
      </c>
      <c r="H150" s="413" t="s">
        <v>630</v>
      </c>
      <c r="I150" s="318">
        <v>0.3</v>
      </c>
      <c r="J150" s="413" t="s">
        <v>631</v>
      </c>
    </row>
    <row r="151" spans="1:10" ht="168.75">
      <c r="A151" s="804">
        <v>9</v>
      </c>
      <c r="B151" s="905" t="s">
        <v>645</v>
      </c>
      <c r="C151" s="914" t="s">
        <v>646</v>
      </c>
      <c r="D151" s="915"/>
      <c r="E151" s="692" t="s">
        <v>647</v>
      </c>
      <c r="F151" s="358" t="s">
        <v>648</v>
      </c>
      <c r="G151" s="358" t="s">
        <v>649</v>
      </c>
      <c r="H151" s="358" t="s">
        <v>1688</v>
      </c>
      <c r="I151" s="9">
        <v>0.42</v>
      </c>
      <c r="J151" s="358" t="s">
        <v>1689</v>
      </c>
    </row>
    <row r="152" spans="1:10" ht="25.5">
      <c r="A152" s="804"/>
      <c r="B152" s="905"/>
      <c r="C152" s="914"/>
      <c r="D152" s="915"/>
      <c r="E152" s="692" t="s">
        <v>650</v>
      </c>
      <c r="F152" s="34" t="s">
        <v>651</v>
      </c>
      <c r="G152" s="35" t="s">
        <v>652</v>
      </c>
      <c r="H152" s="34" t="s">
        <v>653</v>
      </c>
      <c r="I152" s="9">
        <v>0.8</v>
      </c>
      <c r="J152" s="359" t="s">
        <v>654</v>
      </c>
    </row>
    <row r="153" spans="1:10" ht="51.75">
      <c r="A153" s="804"/>
      <c r="B153" s="905"/>
      <c r="C153" s="914"/>
      <c r="D153" s="915"/>
      <c r="E153" s="40" t="s">
        <v>54</v>
      </c>
      <c r="F153" s="360" t="s">
        <v>655</v>
      </c>
      <c r="G153" s="34"/>
      <c r="H153" s="34" t="s">
        <v>656</v>
      </c>
      <c r="I153" s="9">
        <v>0.625</v>
      </c>
      <c r="J153" s="359" t="s">
        <v>657</v>
      </c>
    </row>
    <row r="154" spans="1:10" ht="64.5">
      <c r="A154" s="804"/>
      <c r="B154" s="905"/>
      <c r="C154" s="914"/>
      <c r="D154" s="915"/>
      <c r="E154" s="425" t="s">
        <v>505</v>
      </c>
      <c r="F154" s="35" t="s">
        <v>658</v>
      </c>
      <c r="G154" s="361" t="s">
        <v>659</v>
      </c>
      <c r="H154" s="361" t="s">
        <v>660</v>
      </c>
      <c r="I154" s="9">
        <v>0.3</v>
      </c>
      <c r="J154" s="362" t="s">
        <v>661</v>
      </c>
    </row>
    <row r="155" spans="1:10" ht="129.75">
      <c r="A155" s="865"/>
      <c r="B155" s="863"/>
      <c r="C155" s="865" t="s">
        <v>646</v>
      </c>
      <c r="D155" s="868"/>
      <c r="E155" s="40" t="s">
        <v>662</v>
      </c>
      <c r="F155" s="363" t="s">
        <v>663</v>
      </c>
      <c r="G155" s="364" t="s">
        <v>664</v>
      </c>
      <c r="H155" s="364" t="s">
        <v>665</v>
      </c>
      <c r="I155" s="313">
        <v>0.9</v>
      </c>
      <c r="J155" s="363" t="s">
        <v>666</v>
      </c>
    </row>
    <row r="156" spans="1:10" ht="39">
      <c r="A156" s="866"/>
      <c r="B156" s="864"/>
      <c r="C156" s="866"/>
      <c r="D156" s="869"/>
      <c r="E156" s="40" t="s">
        <v>106</v>
      </c>
      <c r="F156" s="363" t="s">
        <v>667</v>
      </c>
      <c r="G156" s="365" t="s">
        <v>668</v>
      </c>
      <c r="H156" s="365" t="s">
        <v>668</v>
      </c>
      <c r="I156" s="313">
        <v>0.5</v>
      </c>
      <c r="J156" s="363" t="s">
        <v>669</v>
      </c>
    </row>
    <row r="157" spans="1:10" ht="64.5">
      <c r="A157" s="866"/>
      <c r="B157" s="864"/>
      <c r="C157" s="866"/>
      <c r="D157" s="869"/>
      <c r="E157" s="40" t="s">
        <v>107</v>
      </c>
      <c r="F157" s="301" t="s">
        <v>670</v>
      </c>
      <c r="G157" s="366" t="s">
        <v>671</v>
      </c>
      <c r="H157" s="367" t="s">
        <v>672</v>
      </c>
      <c r="I157" s="313">
        <v>0.65</v>
      </c>
      <c r="J157" s="363" t="s">
        <v>673</v>
      </c>
    </row>
    <row r="158" spans="1:10" ht="51.75">
      <c r="A158" s="866"/>
      <c r="B158" s="864"/>
      <c r="C158" s="866"/>
      <c r="D158" s="869"/>
      <c r="E158" s="40" t="s">
        <v>437</v>
      </c>
      <c r="F158" s="301" t="s">
        <v>674</v>
      </c>
      <c r="G158" s="368"/>
      <c r="H158" s="367" t="s">
        <v>1690</v>
      </c>
      <c r="I158" s="313">
        <v>0.71</v>
      </c>
      <c r="J158" s="363" t="s">
        <v>675</v>
      </c>
    </row>
    <row r="159" spans="1:10" ht="117">
      <c r="A159" s="867"/>
      <c r="B159" s="369"/>
      <c r="C159" s="370"/>
      <c r="D159" s="870"/>
      <c r="E159" s="40" t="s">
        <v>676</v>
      </c>
      <c r="F159" s="363" t="s">
        <v>677</v>
      </c>
      <c r="G159" s="368"/>
      <c r="H159" s="363" t="s">
        <v>678</v>
      </c>
      <c r="I159" s="313">
        <v>0.77</v>
      </c>
      <c r="J159" s="367" t="s">
        <v>1691</v>
      </c>
    </row>
    <row r="160" spans="1:10" ht="103.5">
      <c r="A160" s="862">
        <v>10</v>
      </c>
      <c r="B160" s="918" t="s">
        <v>679</v>
      </c>
      <c r="C160" s="919" t="s">
        <v>680</v>
      </c>
      <c r="D160" s="917">
        <v>0</v>
      </c>
      <c r="E160" s="862" t="s">
        <v>49</v>
      </c>
      <c r="F160" s="371" t="s">
        <v>681</v>
      </c>
      <c r="G160" s="372" t="s">
        <v>682</v>
      </c>
      <c r="H160" s="371" t="s">
        <v>683</v>
      </c>
      <c r="I160" s="373">
        <v>0.29</v>
      </c>
      <c r="J160" s="371" t="s">
        <v>1698</v>
      </c>
    </row>
    <row r="161" spans="1:12" ht="51.75">
      <c r="A161" s="862"/>
      <c r="B161" s="918"/>
      <c r="C161" s="919"/>
      <c r="D161" s="920"/>
      <c r="E161" s="862"/>
      <c r="F161" s="374" t="s">
        <v>1692</v>
      </c>
      <c r="G161" s="374" t="s">
        <v>684</v>
      </c>
      <c r="H161" s="371" t="s">
        <v>685</v>
      </c>
      <c r="I161" s="373">
        <v>0.35</v>
      </c>
      <c r="J161" s="374" t="s">
        <v>1699</v>
      </c>
      <c r="L161" s="4">
        <f>3.012-1.5</f>
        <v>1.512</v>
      </c>
    </row>
    <row r="162" spans="1:10" ht="78">
      <c r="A162" s="862"/>
      <c r="B162" s="918"/>
      <c r="C162" s="919"/>
      <c r="D162" s="920"/>
      <c r="E162" s="862"/>
      <c r="F162" s="374" t="s">
        <v>686</v>
      </c>
      <c r="G162" s="375" t="s">
        <v>687</v>
      </c>
      <c r="H162" s="371" t="s">
        <v>688</v>
      </c>
      <c r="I162" s="376">
        <v>0.465</v>
      </c>
      <c r="J162" s="374" t="s">
        <v>686</v>
      </c>
    </row>
    <row r="163" spans="1:10" ht="25.5">
      <c r="A163" s="422"/>
      <c r="B163" s="317"/>
      <c r="C163" s="97"/>
      <c r="D163" s="97"/>
      <c r="E163" s="862"/>
      <c r="F163" s="374" t="s">
        <v>689</v>
      </c>
      <c r="G163" s="374"/>
      <c r="H163" s="371" t="s">
        <v>690</v>
      </c>
      <c r="I163" s="376">
        <v>0.75</v>
      </c>
      <c r="J163" s="374"/>
    </row>
    <row r="164" spans="1:10" ht="156">
      <c r="A164" s="98"/>
      <c r="B164" s="317"/>
      <c r="C164" s="97"/>
      <c r="D164" s="97"/>
      <c r="E164" s="411" t="s">
        <v>508</v>
      </c>
      <c r="F164" s="377" t="s">
        <v>691</v>
      </c>
      <c r="G164" s="378" t="s">
        <v>692</v>
      </c>
      <c r="H164" s="377" t="s">
        <v>693</v>
      </c>
      <c r="I164" s="371">
        <v>0.6</v>
      </c>
      <c r="J164" s="377" t="s">
        <v>694</v>
      </c>
    </row>
    <row r="165" spans="1:10" ht="64.5">
      <c r="A165" s="98"/>
      <c r="B165" s="317"/>
      <c r="C165" s="97"/>
      <c r="D165" s="97"/>
      <c r="E165" s="411" t="s">
        <v>284</v>
      </c>
      <c r="F165" s="411" t="s">
        <v>695</v>
      </c>
      <c r="G165" s="413" t="s">
        <v>696</v>
      </c>
      <c r="H165" s="379" t="s">
        <v>697</v>
      </c>
      <c r="I165" s="371">
        <v>0.97</v>
      </c>
      <c r="J165" s="413" t="s">
        <v>698</v>
      </c>
    </row>
    <row r="166" spans="1:10" ht="78">
      <c r="A166" s="98"/>
      <c r="B166" s="317"/>
      <c r="C166" s="97"/>
      <c r="D166" s="97"/>
      <c r="E166" s="411" t="s">
        <v>699</v>
      </c>
      <c r="F166" s="411" t="s">
        <v>700</v>
      </c>
      <c r="G166" s="377" t="s">
        <v>701</v>
      </c>
      <c r="H166" s="377" t="s">
        <v>702</v>
      </c>
      <c r="I166" s="371">
        <v>0.75</v>
      </c>
      <c r="J166" s="411" t="s">
        <v>703</v>
      </c>
    </row>
    <row r="167" spans="1:10" ht="207.75">
      <c r="A167" s="98"/>
      <c r="B167" s="317"/>
      <c r="C167" s="97"/>
      <c r="D167" s="97"/>
      <c r="E167" s="411" t="s">
        <v>505</v>
      </c>
      <c r="F167" s="380" t="s">
        <v>704</v>
      </c>
      <c r="G167" s="381" t="s">
        <v>705</v>
      </c>
      <c r="H167" s="381" t="s">
        <v>706</v>
      </c>
      <c r="I167" s="371">
        <v>0.75</v>
      </c>
      <c r="J167" s="380" t="s">
        <v>707</v>
      </c>
    </row>
    <row r="168" spans="1:10" ht="181.5">
      <c r="A168" s="98"/>
      <c r="B168" s="317"/>
      <c r="C168" s="97"/>
      <c r="D168" s="97"/>
      <c r="E168" s="411" t="s">
        <v>708</v>
      </c>
      <c r="F168" s="411" t="s">
        <v>709</v>
      </c>
      <c r="G168" s="377" t="s">
        <v>710</v>
      </c>
      <c r="H168" s="377" t="s">
        <v>711</v>
      </c>
      <c r="I168" s="371">
        <v>0.32</v>
      </c>
      <c r="J168" s="377" t="s">
        <v>712</v>
      </c>
    </row>
    <row r="169" spans="1:10" ht="99" customHeight="1">
      <c r="A169" s="420">
        <v>11</v>
      </c>
      <c r="B169" s="921" t="s">
        <v>741</v>
      </c>
      <c r="C169" s="924" t="s">
        <v>742</v>
      </c>
      <c r="D169" s="433">
        <v>0</v>
      </c>
      <c r="E169" s="420" t="s">
        <v>49</v>
      </c>
      <c r="F169" s="34" t="s">
        <v>743</v>
      </c>
      <c r="G169" s="3" t="s">
        <v>744</v>
      </c>
      <c r="H169" s="115" t="s">
        <v>745</v>
      </c>
      <c r="I169" s="54" t="s">
        <v>114</v>
      </c>
      <c r="J169" s="399" t="s">
        <v>746</v>
      </c>
    </row>
    <row r="170" spans="1:10" ht="114" customHeight="1">
      <c r="A170" s="89"/>
      <c r="B170" s="922"/>
      <c r="C170" s="925"/>
      <c r="D170" s="926"/>
      <c r="E170" s="420" t="s">
        <v>508</v>
      </c>
      <c r="F170" s="34" t="s">
        <v>747</v>
      </c>
      <c r="G170" s="10" t="s">
        <v>748</v>
      </c>
      <c r="H170" s="115" t="s">
        <v>749</v>
      </c>
      <c r="I170" s="9" t="s">
        <v>114</v>
      </c>
      <c r="J170" s="159" t="s">
        <v>750</v>
      </c>
    </row>
    <row r="171" spans="1:10" ht="96" customHeight="1">
      <c r="A171" s="89"/>
      <c r="B171" s="923"/>
      <c r="C171" s="927"/>
      <c r="D171" s="434"/>
      <c r="E171" s="301" t="s">
        <v>535</v>
      </c>
      <c r="F171" s="10" t="s">
        <v>751</v>
      </c>
      <c r="G171" s="10" t="s">
        <v>752</v>
      </c>
      <c r="H171" s="10" t="s">
        <v>753</v>
      </c>
      <c r="I171" s="89" t="s">
        <v>114</v>
      </c>
      <c r="J171" s="400" t="s">
        <v>754</v>
      </c>
    </row>
    <row r="172" spans="1:10" ht="78">
      <c r="A172" s="413">
        <v>12</v>
      </c>
      <c r="B172" s="946" t="s">
        <v>755</v>
      </c>
      <c r="C172" s="946" t="s">
        <v>756</v>
      </c>
      <c r="D172" s="791"/>
      <c r="E172" s="413" t="s">
        <v>49</v>
      </c>
      <c r="F172" s="414" t="s">
        <v>757</v>
      </c>
      <c r="G172" s="686" t="s">
        <v>758</v>
      </c>
      <c r="H172" s="414" t="s">
        <v>759</v>
      </c>
      <c r="I172" s="314">
        <v>0.75</v>
      </c>
      <c r="J172" s="414" t="s">
        <v>760</v>
      </c>
    </row>
    <row r="173" spans="1:10" ht="25.5">
      <c r="A173" s="413"/>
      <c r="B173" s="946"/>
      <c r="C173" s="946"/>
      <c r="D173" s="781"/>
      <c r="E173" s="413" t="s">
        <v>761</v>
      </c>
      <c r="F173" s="413" t="s">
        <v>762</v>
      </c>
      <c r="G173" s="686" t="s">
        <v>763</v>
      </c>
      <c r="H173" s="413" t="s">
        <v>764</v>
      </c>
      <c r="I173" s="314">
        <v>0.35</v>
      </c>
      <c r="J173" s="413" t="s">
        <v>765</v>
      </c>
    </row>
    <row r="174" spans="1:10" ht="64.5">
      <c r="A174" s="413"/>
      <c r="B174" s="946"/>
      <c r="C174" s="946"/>
      <c r="D174" s="781"/>
      <c r="E174" s="413" t="s">
        <v>54</v>
      </c>
      <c r="F174" s="413" t="s">
        <v>766</v>
      </c>
      <c r="G174" s="686"/>
      <c r="H174" s="414" t="s">
        <v>767</v>
      </c>
      <c r="I174" s="314">
        <v>0.7</v>
      </c>
      <c r="J174" s="413"/>
    </row>
    <row r="175" spans="1:10" ht="117">
      <c r="A175" s="413"/>
      <c r="B175" s="946"/>
      <c r="C175" s="946"/>
      <c r="D175" s="781"/>
      <c r="E175" s="413" t="s">
        <v>505</v>
      </c>
      <c r="F175" s="413" t="s">
        <v>768</v>
      </c>
      <c r="G175" s="693" t="s">
        <v>769</v>
      </c>
      <c r="H175" s="413" t="s">
        <v>770</v>
      </c>
      <c r="I175" s="314">
        <v>0.7</v>
      </c>
      <c r="J175" s="414" t="s">
        <v>771</v>
      </c>
    </row>
    <row r="176" spans="1:10" ht="168.75">
      <c r="A176" s="413"/>
      <c r="B176" s="946"/>
      <c r="C176" s="946"/>
      <c r="D176" s="781"/>
      <c r="E176" s="413" t="s">
        <v>508</v>
      </c>
      <c r="F176" s="413" t="s">
        <v>772</v>
      </c>
      <c r="G176" s="686" t="s">
        <v>773</v>
      </c>
      <c r="H176" s="414" t="s">
        <v>774</v>
      </c>
      <c r="I176" s="314">
        <v>0.6</v>
      </c>
      <c r="J176" s="413" t="s">
        <v>775</v>
      </c>
    </row>
    <row r="177" spans="1:10" ht="78">
      <c r="A177" s="413"/>
      <c r="B177" s="946"/>
      <c r="C177" s="946"/>
      <c r="D177" s="781"/>
      <c r="E177" s="413" t="s">
        <v>59</v>
      </c>
      <c r="F177" s="413" t="s">
        <v>776</v>
      </c>
      <c r="G177" s="689" t="s">
        <v>777</v>
      </c>
      <c r="H177" s="414" t="s">
        <v>778</v>
      </c>
      <c r="I177" s="314">
        <v>0.6</v>
      </c>
      <c r="J177" s="414" t="s">
        <v>779</v>
      </c>
    </row>
    <row r="178" spans="1:10" ht="64.5">
      <c r="A178" s="413"/>
      <c r="B178" s="946"/>
      <c r="C178" s="946"/>
      <c r="D178" s="781"/>
      <c r="E178" s="413" t="s">
        <v>62</v>
      </c>
      <c r="F178" s="413" t="s">
        <v>780</v>
      </c>
      <c r="G178" s="693" t="s">
        <v>781</v>
      </c>
      <c r="H178" s="689" t="s">
        <v>782</v>
      </c>
      <c r="I178" s="314">
        <v>0.8</v>
      </c>
      <c r="J178" s="413" t="s">
        <v>783</v>
      </c>
    </row>
    <row r="179" spans="1:10" ht="25.5">
      <c r="A179" s="413"/>
      <c r="B179" s="946"/>
      <c r="C179" s="946"/>
      <c r="D179" s="781"/>
      <c r="E179" s="856" t="s">
        <v>106</v>
      </c>
      <c r="F179" s="694" t="s">
        <v>784</v>
      </c>
      <c r="G179" s="413"/>
      <c r="H179" s="413" t="s">
        <v>785</v>
      </c>
      <c r="I179" s="849">
        <v>0.6</v>
      </c>
      <c r="J179" s="413"/>
    </row>
    <row r="180" spans="1:10" ht="25.5">
      <c r="A180" s="413"/>
      <c r="B180" s="946"/>
      <c r="C180" s="946"/>
      <c r="D180" s="781"/>
      <c r="E180" s="856"/>
      <c r="F180" s="413" t="s">
        <v>786</v>
      </c>
      <c r="G180" s="689"/>
      <c r="H180" s="413" t="s">
        <v>787</v>
      </c>
      <c r="I180" s="850"/>
      <c r="J180" s="413" t="s">
        <v>788</v>
      </c>
    </row>
    <row r="181" spans="1:10" ht="51.75">
      <c r="A181" s="413"/>
      <c r="B181" s="946"/>
      <c r="C181" s="946"/>
      <c r="D181" s="781"/>
      <c r="E181" s="413" t="s">
        <v>535</v>
      </c>
      <c r="F181" s="413" t="s">
        <v>789</v>
      </c>
      <c r="G181" s="689"/>
      <c r="H181" s="413" t="s">
        <v>790</v>
      </c>
      <c r="I181" s="314">
        <v>0.8</v>
      </c>
      <c r="J181" s="414" t="s">
        <v>791</v>
      </c>
    </row>
    <row r="182" spans="1:10" ht="78">
      <c r="A182" s="413"/>
      <c r="B182" s="946"/>
      <c r="C182" s="946"/>
      <c r="D182" s="781"/>
      <c r="E182" s="413" t="s">
        <v>197</v>
      </c>
      <c r="F182" s="413" t="s">
        <v>792</v>
      </c>
      <c r="G182" s="686"/>
      <c r="H182" s="413" t="s">
        <v>793</v>
      </c>
      <c r="I182" s="314">
        <v>0.6</v>
      </c>
      <c r="J182" s="413" t="s">
        <v>794</v>
      </c>
    </row>
    <row r="183" spans="1:10" ht="39">
      <c r="A183" s="413"/>
      <c r="B183" s="946"/>
      <c r="C183" s="946"/>
      <c r="D183" s="781"/>
      <c r="E183" s="413" t="s">
        <v>437</v>
      </c>
      <c r="F183" s="413" t="s">
        <v>795</v>
      </c>
      <c r="G183" s="686" t="s">
        <v>796</v>
      </c>
      <c r="H183" s="413" t="s">
        <v>797</v>
      </c>
      <c r="I183" s="314">
        <v>0.66</v>
      </c>
      <c r="J183" s="413" t="s">
        <v>798</v>
      </c>
    </row>
    <row r="184" spans="1:10" ht="142.5">
      <c r="A184" s="413"/>
      <c r="B184" s="946"/>
      <c r="C184" s="946"/>
      <c r="D184" s="851"/>
      <c r="E184" s="413" t="s">
        <v>105</v>
      </c>
      <c r="F184" s="413" t="s">
        <v>799</v>
      </c>
      <c r="G184" s="413" t="s">
        <v>800</v>
      </c>
      <c r="H184" s="413"/>
      <c r="I184" s="314">
        <v>0.8</v>
      </c>
      <c r="J184" s="413" t="s">
        <v>800</v>
      </c>
    </row>
    <row r="185" spans="1:10" ht="103.5">
      <c r="A185" s="854">
        <v>13</v>
      </c>
      <c r="B185" s="854" t="s">
        <v>1049</v>
      </c>
      <c r="C185" s="854" t="s">
        <v>849</v>
      </c>
      <c r="D185" s="854" t="s">
        <v>329</v>
      </c>
      <c r="E185" s="858" t="s">
        <v>49</v>
      </c>
      <c r="F185" s="120" t="s">
        <v>1050</v>
      </c>
      <c r="G185" s="115" t="s">
        <v>1051</v>
      </c>
      <c r="H185" s="115" t="s">
        <v>1051</v>
      </c>
      <c r="I185" s="837">
        <v>0.6</v>
      </c>
      <c r="J185" s="695" t="s">
        <v>1052</v>
      </c>
    </row>
    <row r="186" spans="1:10" ht="64.5">
      <c r="A186" s="855"/>
      <c r="B186" s="855"/>
      <c r="C186" s="855"/>
      <c r="D186" s="857"/>
      <c r="E186" s="859"/>
      <c r="F186" s="696" t="s">
        <v>1053</v>
      </c>
      <c r="G186" s="427"/>
      <c r="H186" s="697" t="s">
        <v>1054</v>
      </c>
      <c r="I186" s="838"/>
      <c r="J186" s="696" t="s">
        <v>1055</v>
      </c>
    </row>
    <row r="187" spans="1:10" ht="409.5">
      <c r="A187" s="426"/>
      <c r="B187" s="41"/>
      <c r="C187" s="520"/>
      <c r="D187" s="521"/>
      <c r="E187" s="859"/>
      <c r="F187" s="120" t="s">
        <v>1056</v>
      </c>
      <c r="G187" s="426"/>
      <c r="H187" s="426"/>
      <c r="I187" s="839"/>
      <c r="J187" s="120" t="s">
        <v>1056</v>
      </c>
    </row>
    <row r="188" spans="1:10" ht="39">
      <c r="A188" s="426"/>
      <c r="B188" s="829"/>
      <c r="C188" s="520"/>
      <c r="D188" s="521"/>
      <c r="E188" s="859"/>
      <c r="F188" s="399" t="s">
        <v>1057</v>
      </c>
      <c r="G188" s="2"/>
      <c r="H188" s="571" t="s">
        <v>1058</v>
      </c>
      <c r="I188" s="840"/>
      <c r="J188" s="359" t="s">
        <v>1059</v>
      </c>
    </row>
    <row r="189" spans="1:10" ht="78">
      <c r="A189" s="426"/>
      <c r="B189" s="830"/>
      <c r="C189" s="520"/>
      <c r="D189" s="520"/>
      <c r="E189" s="860"/>
      <c r="F189" s="359" t="s">
        <v>1060</v>
      </c>
      <c r="G189" s="149"/>
      <c r="H189" s="571" t="s">
        <v>1061</v>
      </c>
      <c r="I189" s="841"/>
      <c r="J189" s="359" t="s">
        <v>1060</v>
      </c>
    </row>
    <row r="190" spans="1:10" ht="234">
      <c r="A190" s="90">
        <v>1</v>
      </c>
      <c r="B190" s="121"/>
      <c r="C190" s="804"/>
      <c r="D190" s="427"/>
      <c r="E190" s="35" t="s">
        <v>54</v>
      </c>
      <c r="F190" s="698" t="s">
        <v>1062</v>
      </c>
      <c r="G190" s="115" t="s">
        <v>1063</v>
      </c>
      <c r="H190" s="115" t="s">
        <v>1064</v>
      </c>
      <c r="I190" s="9">
        <v>0.81</v>
      </c>
      <c r="J190" s="34" t="s">
        <v>1065</v>
      </c>
    </row>
    <row r="191" spans="1:10" ht="246.75">
      <c r="A191" s="91"/>
      <c r="B191" s="129"/>
      <c r="C191" s="804"/>
      <c r="D191" s="427"/>
      <c r="E191" s="35" t="s">
        <v>505</v>
      </c>
      <c r="F191" s="699" t="s">
        <v>1066</v>
      </c>
      <c r="G191" s="10" t="s">
        <v>1067</v>
      </c>
      <c r="H191" s="699" t="s">
        <v>1068</v>
      </c>
      <c r="I191" s="9">
        <v>0.7</v>
      </c>
      <c r="J191" s="699" t="s">
        <v>1069</v>
      </c>
    </row>
    <row r="192" spans="1:10" ht="312">
      <c r="A192" s="522"/>
      <c r="B192" s="129"/>
      <c r="C192" s="804"/>
      <c r="D192" s="427"/>
      <c r="E192" s="427" t="s">
        <v>508</v>
      </c>
      <c r="F192" s="700" t="s">
        <v>1070</v>
      </c>
      <c r="G192" s="700" t="s">
        <v>1071</v>
      </c>
      <c r="H192" s="700" t="s">
        <v>1072</v>
      </c>
      <c r="I192" s="701">
        <v>0.75</v>
      </c>
      <c r="J192" s="700" t="s">
        <v>1073</v>
      </c>
    </row>
    <row r="193" spans="1:10" ht="337.5">
      <c r="A193" s="88"/>
      <c r="B193" s="523"/>
      <c r="C193" s="524"/>
      <c r="D193" s="524"/>
      <c r="E193" s="35" t="s">
        <v>62</v>
      </c>
      <c r="F193" s="702" t="s">
        <v>1074</v>
      </c>
      <c r="G193" s="702" t="s">
        <v>1075</v>
      </c>
      <c r="H193" s="703" t="s">
        <v>1076</v>
      </c>
      <c r="I193" s="701">
        <v>0.8</v>
      </c>
      <c r="J193" s="143" t="s">
        <v>1077</v>
      </c>
    </row>
    <row r="194" spans="1:10" ht="129.75">
      <c r="A194" s="89"/>
      <c r="B194" s="525"/>
      <c r="C194" s="524"/>
      <c r="D194" s="526"/>
      <c r="E194" s="522" t="s">
        <v>106</v>
      </c>
      <c r="F194" s="704" t="s">
        <v>1078</v>
      </c>
      <c r="G194" s="705" t="s">
        <v>1079</v>
      </c>
      <c r="H194" s="703" t="s">
        <v>1080</v>
      </c>
      <c r="I194" s="701">
        <v>0.8</v>
      </c>
      <c r="J194" s="705" t="s">
        <v>1081</v>
      </c>
    </row>
    <row r="195" spans="1:10" ht="168.75">
      <c r="A195" s="89"/>
      <c r="B195" s="525"/>
      <c r="C195" s="524"/>
      <c r="D195" s="524"/>
      <c r="E195" s="35" t="s">
        <v>535</v>
      </c>
      <c r="F195" s="706" t="s">
        <v>1082</v>
      </c>
      <c r="G195" s="707" t="s">
        <v>1083</v>
      </c>
      <c r="H195" s="706" t="s">
        <v>1084</v>
      </c>
      <c r="I195" s="701">
        <v>0.95</v>
      </c>
      <c r="J195" s="708" t="s">
        <v>1085</v>
      </c>
    </row>
    <row r="196" spans="1:10" ht="168.75">
      <c r="A196" s="89"/>
      <c r="B196" s="525"/>
      <c r="C196" s="524"/>
      <c r="D196" s="524"/>
      <c r="E196" s="35" t="s">
        <v>1086</v>
      </c>
      <c r="F196" s="706" t="s">
        <v>1087</v>
      </c>
      <c r="G196" s="706" t="s">
        <v>1088</v>
      </c>
      <c r="H196" s="704" t="s">
        <v>1089</v>
      </c>
      <c r="I196" s="701">
        <v>0.7</v>
      </c>
      <c r="J196" s="363" t="s">
        <v>1090</v>
      </c>
    </row>
    <row r="197" spans="1:10" ht="234">
      <c r="A197" s="89"/>
      <c r="B197" s="525"/>
      <c r="C197" s="524"/>
      <c r="D197" s="524"/>
      <c r="E197" s="35" t="s">
        <v>105</v>
      </c>
      <c r="F197" s="708" t="s">
        <v>1091</v>
      </c>
      <c r="G197" s="708" t="s">
        <v>1092</v>
      </c>
      <c r="H197" s="708" t="s">
        <v>1093</v>
      </c>
      <c r="I197" s="701">
        <v>0.8</v>
      </c>
      <c r="J197" s="708" t="s">
        <v>1094</v>
      </c>
    </row>
    <row r="198" spans="1:10" ht="129.75">
      <c r="A198" s="626">
        <v>14</v>
      </c>
      <c r="B198" s="576" t="s">
        <v>1095</v>
      </c>
      <c r="C198" s="928" t="s">
        <v>1696</v>
      </c>
      <c r="D198" s="929" t="s">
        <v>1096</v>
      </c>
      <c r="E198" s="709" t="s">
        <v>49</v>
      </c>
      <c r="F198" s="710" t="s">
        <v>1097</v>
      </c>
      <c r="G198" s="711" t="s">
        <v>1098</v>
      </c>
      <c r="H198" s="712" t="s">
        <v>1099</v>
      </c>
      <c r="I198" s="713">
        <v>0.82</v>
      </c>
      <c r="J198" s="712" t="s">
        <v>1100</v>
      </c>
    </row>
    <row r="199" spans="1:10" ht="78">
      <c r="A199" s="714"/>
      <c r="B199" s="578"/>
      <c r="C199" s="930"/>
      <c r="D199" s="714"/>
      <c r="E199" s="715" t="s">
        <v>50</v>
      </c>
      <c r="F199" s="716" t="s">
        <v>1101</v>
      </c>
      <c r="G199" s="717" t="s">
        <v>1102</v>
      </c>
      <c r="H199" s="718" t="s">
        <v>1103</v>
      </c>
      <c r="I199" s="719">
        <v>0.72</v>
      </c>
      <c r="J199" s="718" t="s">
        <v>1104</v>
      </c>
    </row>
    <row r="200" spans="1:10" ht="142.5">
      <c r="A200" s="614"/>
      <c r="B200" s="585"/>
      <c r="C200" s="95"/>
      <c r="D200" s="95"/>
      <c r="E200" s="716" t="s">
        <v>54</v>
      </c>
      <c r="F200" s="716" t="s">
        <v>1105</v>
      </c>
      <c r="G200" s="717" t="s">
        <v>1106</v>
      </c>
      <c r="H200" s="720" t="s">
        <v>1107</v>
      </c>
      <c r="I200" s="719">
        <v>0.7</v>
      </c>
      <c r="J200" s="718" t="s">
        <v>1108</v>
      </c>
    </row>
    <row r="201" spans="1:10" ht="376.5">
      <c r="A201" s="614"/>
      <c r="B201" s="585"/>
      <c r="C201" s="95"/>
      <c r="D201" s="95"/>
      <c r="E201" s="715" t="s">
        <v>505</v>
      </c>
      <c r="F201" s="721" t="s">
        <v>1109</v>
      </c>
      <c r="G201" s="717" t="s">
        <v>1110</v>
      </c>
      <c r="H201" s="720" t="s">
        <v>1111</v>
      </c>
      <c r="I201" s="719">
        <v>0.65</v>
      </c>
      <c r="J201" s="722" t="s">
        <v>1112</v>
      </c>
    </row>
    <row r="202" spans="1:10" ht="324.75">
      <c r="A202" s="614"/>
      <c r="B202" s="585"/>
      <c r="C202" s="95"/>
      <c r="D202" s="95"/>
      <c r="E202" s="715" t="s">
        <v>508</v>
      </c>
      <c r="F202" s="721" t="s">
        <v>1113</v>
      </c>
      <c r="G202" s="723" t="s">
        <v>1114</v>
      </c>
      <c r="H202" s="723" t="s">
        <v>1114</v>
      </c>
      <c r="I202" s="719">
        <v>0.55</v>
      </c>
      <c r="J202" s="722" t="s">
        <v>1115</v>
      </c>
    </row>
    <row r="203" spans="1:10" ht="142.5">
      <c r="A203" s="614"/>
      <c r="B203" s="585"/>
      <c r="C203" s="95"/>
      <c r="D203" s="95"/>
      <c r="E203" s="715" t="s">
        <v>521</v>
      </c>
      <c r="F203" s="723" t="s">
        <v>1116</v>
      </c>
      <c r="G203" s="723" t="s">
        <v>1117</v>
      </c>
      <c r="H203" s="723" t="s">
        <v>1117</v>
      </c>
      <c r="I203" s="719">
        <v>0.52</v>
      </c>
      <c r="J203" s="718" t="s">
        <v>1116</v>
      </c>
    </row>
    <row r="204" spans="1:10" ht="39">
      <c r="A204" s="614"/>
      <c r="B204" s="585"/>
      <c r="C204" s="95"/>
      <c r="D204" s="95"/>
      <c r="E204" s="715" t="s">
        <v>62</v>
      </c>
      <c r="F204" s="716" t="s">
        <v>1118</v>
      </c>
      <c r="G204" s="717" t="s">
        <v>1119</v>
      </c>
      <c r="H204" s="722" t="s">
        <v>1120</v>
      </c>
      <c r="I204" s="719">
        <v>0.85</v>
      </c>
      <c r="J204" s="718" t="s">
        <v>1121</v>
      </c>
    </row>
    <row r="205" spans="1:10" ht="78">
      <c r="A205" s="614"/>
      <c r="B205" s="585"/>
      <c r="C205" s="95"/>
      <c r="D205" s="95"/>
      <c r="E205" s="715" t="s">
        <v>106</v>
      </c>
      <c r="F205" s="716" t="s">
        <v>1122</v>
      </c>
      <c r="G205" s="717" t="s">
        <v>1123</v>
      </c>
      <c r="H205" s="720" t="s">
        <v>1124</v>
      </c>
      <c r="I205" s="719">
        <v>0.75</v>
      </c>
      <c r="J205" s="718" t="s">
        <v>1125</v>
      </c>
    </row>
    <row r="206" spans="1:10" ht="168.75">
      <c r="A206" s="614"/>
      <c r="B206" s="585"/>
      <c r="C206" s="95"/>
      <c r="D206" s="95"/>
      <c r="E206" s="715" t="s">
        <v>197</v>
      </c>
      <c r="F206" s="716" t="s">
        <v>1126</v>
      </c>
      <c r="G206" s="720" t="s">
        <v>1127</v>
      </c>
      <c r="H206" s="718" t="s">
        <v>1128</v>
      </c>
      <c r="I206" s="719">
        <v>0.65</v>
      </c>
      <c r="J206" s="722" t="s">
        <v>1129</v>
      </c>
    </row>
    <row r="207" spans="1:10" ht="78">
      <c r="A207" s="614"/>
      <c r="B207" s="585"/>
      <c r="C207" s="95"/>
      <c r="D207" s="95"/>
      <c r="E207" s="715" t="s">
        <v>437</v>
      </c>
      <c r="F207" s="720" t="s">
        <v>1130</v>
      </c>
      <c r="G207" s="717" t="s">
        <v>1131</v>
      </c>
      <c r="H207" s="718" t="s">
        <v>1132</v>
      </c>
      <c r="I207" s="719">
        <v>0.6</v>
      </c>
      <c r="J207" s="718" t="s">
        <v>1133</v>
      </c>
    </row>
    <row r="208" spans="1:10" ht="285.75">
      <c r="A208" s="724"/>
      <c r="B208" s="725"/>
      <c r="C208" s="726"/>
      <c r="D208" s="726"/>
      <c r="E208" s="716" t="s">
        <v>105</v>
      </c>
      <c r="F208" s="716" t="s">
        <v>1134</v>
      </c>
      <c r="G208" s="727" t="s">
        <v>1135</v>
      </c>
      <c r="H208" s="720" t="s">
        <v>1136</v>
      </c>
      <c r="I208" s="719">
        <v>0.5</v>
      </c>
      <c r="J208" s="722" t="s">
        <v>1137</v>
      </c>
    </row>
    <row r="209" spans="1:10" ht="156">
      <c r="A209" s="728"/>
      <c r="B209" s="729"/>
      <c r="C209" s="728"/>
      <c r="D209" s="728"/>
      <c r="E209" s="730" t="s">
        <v>456</v>
      </c>
      <c r="F209" s="731" t="s">
        <v>1138</v>
      </c>
      <c r="G209" s="732"/>
      <c r="H209" s="732" t="s">
        <v>1139</v>
      </c>
      <c r="I209" s="733">
        <v>0.9</v>
      </c>
      <c r="J209" s="734" t="s">
        <v>1140</v>
      </c>
    </row>
    <row r="210" spans="1:10" ht="64.5">
      <c r="A210" s="527">
        <v>15</v>
      </c>
      <c r="B210" s="842" t="s">
        <v>1141</v>
      </c>
      <c r="C210" s="842" t="s">
        <v>1718</v>
      </c>
      <c r="D210" s="845"/>
      <c r="E210" s="829" t="s">
        <v>49</v>
      </c>
      <c r="F210" s="359" t="s">
        <v>1142</v>
      </c>
      <c r="G210" s="427" t="s">
        <v>1143</v>
      </c>
      <c r="H210" s="427" t="s">
        <v>1144</v>
      </c>
      <c r="I210" s="528">
        <v>0.5</v>
      </c>
      <c r="J210" s="54" t="s">
        <v>1145</v>
      </c>
    </row>
    <row r="211" spans="1:10" ht="51.75">
      <c r="A211" s="529"/>
      <c r="B211" s="843"/>
      <c r="C211" s="843"/>
      <c r="D211" s="846"/>
      <c r="E211" s="831"/>
      <c r="F211" s="359" t="s">
        <v>1146</v>
      </c>
      <c r="G211" s="427" t="s">
        <v>1147</v>
      </c>
      <c r="H211" s="427" t="s">
        <v>1148</v>
      </c>
      <c r="I211" s="530">
        <v>0.752</v>
      </c>
      <c r="J211" s="54" t="s">
        <v>1149</v>
      </c>
    </row>
    <row r="212" spans="1:10" ht="51.75">
      <c r="A212" s="529"/>
      <c r="B212" s="843"/>
      <c r="C212" s="843"/>
      <c r="D212" s="846"/>
      <c r="E212" s="831"/>
      <c r="F212" s="359" t="s">
        <v>1150</v>
      </c>
      <c r="G212" s="54" t="s">
        <v>1151</v>
      </c>
      <c r="H212" s="427" t="s">
        <v>1152</v>
      </c>
      <c r="I212" s="528">
        <v>0.4</v>
      </c>
      <c r="J212" s="54" t="s">
        <v>1153</v>
      </c>
    </row>
    <row r="213" spans="1:10" ht="39">
      <c r="A213" s="529"/>
      <c r="B213" s="843"/>
      <c r="C213" s="843"/>
      <c r="D213" s="846"/>
      <c r="E213" s="830"/>
      <c r="F213" s="359" t="s">
        <v>1154</v>
      </c>
      <c r="G213" s="427" t="s">
        <v>1155</v>
      </c>
      <c r="H213" s="427" t="s">
        <v>1156</v>
      </c>
      <c r="I213" s="528">
        <v>0.8</v>
      </c>
      <c r="J213" s="54" t="s">
        <v>1157</v>
      </c>
    </row>
    <row r="214" spans="1:10" ht="39">
      <c r="A214" s="529"/>
      <c r="B214" s="843"/>
      <c r="C214" s="843"/>
      <c r="D214" s="846"/>
      <c r="E214" s="840" t="s">
        <v>1158</v>
      </c>
      <c r="F214" s="359" t="s">
        <v>1159</v>
      </c>
      <c r="G214" s="427" t="s">
        <v>1160</v>
      </c>
      <c r="H214" s="427" t="s">
        <v>1161</v>
      </c>
      <c r="I214" s="40"/>
      <c r="J214" s="54" t="s">
        <v>1162</v>
      </c>
    </row>
    <row r="215" spans="1:10" ht="39">
      <c r="A215" s="529"/>
      <c r="B215" s="843"/>
      <c r="C215" s="843"/>
      <c r="D215" s="846"/>
      <c r="E215" s="848"/>
      <c r="F215" s="359" t="s">
        <v>1163</v>
      </c>
      <c r="G215" s="427" t="s">
        <v>1164</v>
      </c>
      <c r="H215" s="427" t="s">
        <v>1165</v>
      </c>
      <c r="I215" s="40"/>
      <c r="J215" s="54" t="s">
        <v>1166</v>
      </c>
    </row>
    <row r="216" spans="1:10" ht="51.75">
      <c r="A216" s="529"/>
      <c r="B216" s="843"/>
      <c r="C216" s="843"/>
      <c r="D216" s="846"/>
      <c r="E216" s="848"/>
      <c r="F216" s="359" t="s">
        <v>1167</v>
      </c>
      <c r="G216" s="427" t="s">
        <v>1168</v>
      </c>
      <c r="H216" s="427" t="s">
        <v>1169</v>
      </c>
      <c r="I216" s="40"/>
      <c r="J216" s="54" t="s">
        <v>1170</v>
      </c>
    </row>
    <row r="217" spans="1:10" ht="64.5">
      <c r="A217" s="529"/>
      <c r="B217" s="843"/>
      <c r="C217" s="843"/>
      <c r="D217" s="846"/>
      <c r="E217" s="848"/>
      <c r="F217" s="359" t="s">
        <v>1171</v>
      </c>
      <c r="G217" s="54" t="s">
        <v>1172</v>
      </c>
      <c r="H217" s="427" t="s">
        <v>1173</v>
      </c>
      <c r="I217" s="528">
        <v>0.8</v>
      </c>
      <c r="J217" s="54" t="s">
        <v>1174</v>
      </c>
    </row>
    <row r="218" spans="1:10" ht="25.5">
      <c r="A218" s="529"/>
      <c r="B218" s="843"/>
      <c r="C218" s="843"/>
      <c r="D218" s="846"/>
      <c r="E218" s="848"/>
      <c r="F218" s="359" t="s">
        <v>1175</v>
      </c>
      <c r="G218" s="427"/>
      <c r="H218" s="427" t="s">
        <v>1176</v>
      </c>
      <c r="I218" s="528">
        <v>0.2</v>
      </c>
      <c r="J218" s="54" t="s">
        <v>1177</v>
      </c>
    </row>
    <row r="219" spans="1:10" ht="103.5">
      <c r="A219" s="529"/>
      <c r="B219" s="843"/>
      <c r="C219" s="843"/>
      <c r="D219" s="846"/>
      <c r="E219" s="848"/>
      <c r="F219" s="359" t="s">
        <v>1178</v>
      </c>
      <c r="G219" s="427" t="s">
        <v>1179</v>
      </c>
      <c r="H219" s="427" t="s">
        <v>1180</v>
      </c>
      <c r="I219" s="528">
        <v>0.85</v>
      </c>
      <c r="J219" s="54" t="s">
        <v>1181</v>
      </c>
    </row>
    <row r="220" spans="1:10" ht="90.75">
      <c r="A220" s="529"/>
      <c r="B220" s="843"/>
      <c r="C220" s="843"/>
      <c r="D220" s="846"/>
      <c r="E220" s="841"/>
      <c r="F220" s="359" t="s">
        <v>1182</v>
      </c>
      <c r="G220" s="427" t="s">
        <v>1183</v>
      </c>
      <c r="H220" s="427" t="s">
        <v>1184</v>
      </c>
      <c r="I220" s="528">
        <v>0.65</v>
      </c>
      <c r="J220" s="54" t="s">
        <v>1185</v>
      </c>
    </row>
    <row r="221" spans="1:10" ht="39">
      <c r="A221" s="529"/>
      <c r="B221" s="843"/>
      <c r="C221" s="843"/>
      <c r="D221" s="846"/>
      <c r="E221" s="861" t="s">
        <v>1186</v>
      </c>
      <c r="F221" s="359" t="s">
        <v>1187</v>
      </c>
      <c r="G221" s="427"/>
      <c r="H221" s="427" t="s">
        <v>1188</v>
      </c>
      <c r="I221" s="528">
        <v>0.75</v>
      </c>
      <c r="J221" s="54" t="s">
        <v>1189</v>
      </c>
    </row>
    <row r="222" spans="1:10" ht="90.75">
      <c r="A222" s="529"/>
      <c r="B222" s="843"/>
      <c r="C222" s="843"/>
      <c r="D222" s="846"/>
      <c r="E222" s="861"/>
      <c r="F222" s="359" t="s">
        <v>1190</v>
      </c>
      <c r="G222" s="427" t="s">
        <v>1191</v>
      </c>
      <c r="H222" s="427" t="s">
        <v>1192</v>
      </c>
      <c r="I222" s="528">
        <v>0.8</v>
      </c>
      <c r="J222" s="54" t="s">
        <v>1193</v>
      </c>
    </row>
    <row r="223" spans="1:10" ht="39">
      <c r="A223" s="529"/>
      <c r="B223" s="843"/>
      <c r="C223" s="843"/>
      <c r="D223" s="846"/>
      <c r="E223" s="829" t="s">
        <v>194</v>
      </c>
      <c r="F223" s="735" t="s">
        <v>1194</v>
      </c>
      <c r="G223" s="427" t="s">
        <v>1195</v>
      </c>
      <c r="H223" s="427" t="s">
        <v>1196</v>
      </c>
      <c r="I223" s="40" t="s">
        <v>576</v>
      </c>
      <c r="J223" s="54" t="s">
        <v>1197</v>
      </c>
    </row>
    <row r="224" spans="1:10" ht="78">
      <c r="A224" s="529"/>
      <c r="B224" s="843"/>
      <c r="C224" s="843"/>
      <c r="D224" s="846"/>
      <c r="E224" s="831"/>
      <c r="F224" s="735" t="s">
        <v>1198</v>
      </c>
      <c r="G224" s="427" t="s">
        <v>1199</v>
      </c>
      <c r="H224" s="427" t="s">
        <v>1200</v>
      </c>
      <c r="I224" s="40" t="s">
        <v>576</v>
      </c>
      <c r="J224" s="54"/>
    </row>
    <row r="225" spans="1:10" ht="39">
      <c r="A225" s="529"/>
      <c r="B225" s="843"/>
      <c r="C225" s="843"/>
      <c r="D225" s="846"/>
      <c r="E225" s="830"/>
      <c r="F225" s="735" t="s">
        <v>1201</v>
      </c>
      <c r="G225" s="427" t="s">
        <v>1202</v>
      </c>
      <c r="H225" s="427" t="s">
        <v>1203</v>
      </c>
      <c r="I225" s="530">
        <v>0.666</v>
      </c>
      <c r="J225" s="54" t="s">
        <v>1204</v>
      </c>
    </row>
    <row r="226" spans="1:10" ht="39">
      <c r="A226" s="529"/>
      <c r="B226" s="843"/>
      <c r="C226" s="843"/>
      <c r="D226" s="846"/>
      <c r="E226" s="829" t="s">
        <v>106</v>
      </c>
      <c r="F226" s="735" t="s">
        <v>1693</v>
      </c>
      <c r="G226" s="427" t="s">
        <v>1205</v>
      </c>
      <c r="H226" s="427" t="s">
        <v>1206</v>
      </c>
      <c r="I226" s="531">
        <v>0.682</v>
      </c>
      <c r="J226" s="54"/>
    </row>
    <row r="227" spans="1:10" ht="129.75">
      <c r="A227" s="529"/>
      <c r="B227" s="843"/>
      <c r="C227" s="843"/>
      <c r="D227" s="846"/>
      <c r="E227" s="830"/>
      <c r="F227" s="735" t="s">
        <v>1207</v>
      </c>
      <c r="G227" s="427" t="s">
        <v>1208</v>
      </c>
      <c r="H227" s="427" t="s">
        <v>1209</v>
      </c>
      <c r="I227" s="528">
        <v>0.75</v>
      </c>
      <c r="J227" s="54" t="s">
        <v>1210</v>
      </c>
    </row>
    <row r="228" spans="1:10" ht="117">
      <c r="A228" s="529"/>
      <c r="B228" s="843"/>
      <c r="C228" s="843"/>
      <c r="D228" s="846"/>
      <c r="E228" s="829" t="s">
        <v>1211</v>
      </c>
      <c r="F228" s="359" t="s">
        <v>1212</v>
      </c>
      <c r="G228" s="427" t="s">
        <v>1213</v>
      </c>
      <c r="H228" s="427" t="s">
        <v>1214</v>
      </c>
      <c r="I228" s="528">
        <v>0.55</v>
      </c>
      <c r="J228" s="54" t="s">
        <v>1215</v>
      </c>
    </row>
    <row r="229" spans="1:10" ht="51.75">
      <c r="A229" s="529"/>
      <c r="B229" s="843"/>
      <c r="C229" s="843"/>
      <c r="D229" s="846"/>
      <c r="E229" s="831"/>
      <c r="F229" s="359" t="s">
        <v>1216</v>
      </c>
      <c r="G229" s="427" t="s">
        <v>1217</v>
      </c>
      <c r="H229" s="427" t="s">
        <v>1218</v>
      </c>
      <c r="I229" s="40"/>
      <c r="J229" s="54" t="s">
        <v>1219</v>
      </c>
    </row>
    <row r="230" spans="1:10" ht="64.5">
      <c r="A230" s="529"/>
      <c r="B230" s="843"/>
      <c r="C230" s="843"/>
      <c r="D230" s="846"/>
      <c r="E230" s="831"/>
      <c r="F230" s="359" t="s">
        <v>1220</v>
      </c>
      <c r="G230" s="427" t="s">
        <v>1221</v>
      </c>
      <c r="H230" s="427" t="s">
        <v>1222</v>
      </c>
      <c r="I230" s="40"/>
      <c r="J230" s="54" t="s">
        <v>1223</v>
      </c>
    </row>
    <row r="231" spans="1:10" ht="51.75">
      <c r="A231" s="529"/>
      <c r="B231" s="843"/>
      <c r="C231" s="843"/>
      <c r="D231" s="846"/>
      <c r="E231" s="831"/>
      <c r="F231" s="359" t="s">
        <v>1224</v>
      </c>
      <c r="G231" s="832" t="s">
        <v>1225</v>
      </c>
      <c r="H231" s="833"/>
      <c r="I231" s="528">
        <v>1</v>
      </c>
      <c r="J231" s="54" t="s">
        <v>1226</v>
      </c>
    </row>
    <row r="232" spans="1:10" ht="39">
      <c r="A232" s="529"/>
      <c r="B232" s="843"/>
      <c r="C232" s="843"/>
      <c r="D232" s="846"/>
      <c r="E232" s="830"/>
      <c r="F232" s="359" t="s">
        <v>1227</v>
      </c>
      <c r="G232" s="427" t="s">
        <v>1228</v>
      </c>
      <c r="H232" s="427" t="s">
        <v>1229</v>
      </c>
      <c r="I232" s="40"/>
      <c r="J232" s="54" t="s">
        <v>1230</v>
      </c>
    </row>
    <row r="233" spans="1:10" ht="117">
      <c r="A233" s="532"/>
      <c r="B233" s="844"/>
      <c r="C233" s="844"/>
      <c r="D233" s="847"/>
      <c r="E233" s="40" t="s">
        <v>1231</v>
      </c>
      <c r="F233" s="359" t="s">
        <v>1232</v>
      </c>
      <c r="G233" s="427"/>
      <c r="H233" s="427" t="s">
        <v>1233</v>
      </c>
      <c r="I233" s="528">
        <v>0.79</v>
      </c>
      <c r="J233" s="638" t="s">
        <v>1234</v>
      </c>
    </row>
    <row r="234" spans="1:10" ht="51.75">
      <c r="A234" s="953">
        <v>16</v>
      </c>
      <c r="B234" s="834" t="s">
        <v>1235</v>
      </c>
      <c r="C234" s="950" t="s">
        <v>1236</v>
      </c>
      <c r="D234" s="950" t="s">
        <v>275</v>
      </c>
      <c r="E234" s="533" t="s">
        <v>1237</v>
      </c>
      <c r="F234" s="534" t="s">
        <v>1238</v>
      </c>
      <c r="G234" s="818" t="s">
        <v>1239</v>
      </c>
      <c r="H234" s="535" t="s">
        <v>1240</v>
      </c>
      <c r="I234" s="536">
        <v>0.7</v>
      </c>
      <c r="J234" s="535" t="s">
        <v>1241</v>
      </c>
    </row>
    <row r="235" spans="1:10" ht="39">
      <c r="A235" s="98"/>
      <c r="B235" s="835"/>
      <c r="C235" s="951"/>
      <c r="D235" s="951"/>
      <c r="E235" s="537"/>
      <c r="F235" s="535" t="s">
        <v>1242</v>
      </c>
      <c r="G235" s="819"/>
      <c r="H235" s="535" t="s">
        <v>1243</v>
      </c>
      <c r="I235" s="538"/>
      <c r="J235" s="535" t="s">
        <v>1244</v>
      </c>
    </row>
    <row r="236" spans="1:10" ht="39">
      <c r="A236" s="98"/>
      <c r="B236" s="835"/>
      <c r="C236" s="951"/>
      <c r="D236" s="951"/>
      <c r="E236" s="537"/>
      <c r="F236" s="535" t="s">
        <v>1245</v>
      </c>
      <c r="G236" s="819"/>
      <c r="H236" s="535" t="s">
        <v>1246</v>
      </c>
      <c r="I236" s="538"/>
      <c r="J236" s="535" t="s">
        <v>1247</v>
      </c>
    </row>
    <row r="237" spans="1:10" ht="64.5">
      <c r="A237" s="98"/>
      <c r="B237" s="835"/>
      <c r="C237" s="951"/>
      <c r="D237" s="951"/>
      <c r="E237" s="537"/>
      <c r="F237" s="535" t="s">
        <v>1248</v>
      </c>
      <c r="G237" s="819"/>
      <c r="H237" s="535" t="s">
        <v>1249</v>
      </c>
      <c r="I237" s="538"/>
      <c r="J237" s="535" t="s">
        <v>1250</v>
      </c>
    </row>
    <row r="238" spans="1:10" ht="64.5">
      <c r="A238" s="98"/>
      <c r="B238" s="835"/>
      <c r="C238" s="951"/>
      <c r="D238" s="951"/>
      <c r="E238" s="537"/>
      <c r="F238" s="535" t="s">
        <v>1251</v>
      </c>
      <c r="G238" s="819"/>
      <c r="H238" s="535"/>
      <c r="I238" s="538"/>
      <c r="J238" s="535" t="s">
        <v>1252</v>
      </c>
    </row>
    <row r="239" spans="1:10" ht="51.75">
      <c r="A239" s="98"/>
      <c r="B239" s="835"/>
      <c r="C239" s="951"/>
      <c r="D239" s="951"/>
      <c r="E239" s="537"/>
      <c r="F239" s="535" t="s">
        <v>1253</v>
      </c>
      <c r="G239" s="819"/>
      <c r="H239" s="535"/>
      <c r="I239" s="538"/>
      <c r="J239" s="539" t="s">
        <v>1254</v>
      </c>
    </row>
    <row r="240" spans="1:10" ht="64.5">
      <c r="A240" s="98"/>
      <c r="B240" s="836"/>
      <c r="C240" s="952"/>
      <c r="D240" s="952"/>
      <c r="E240" s="541"/>
      <c r="F240" s="535" t="s">
        <v>1255</v>
      </c>
      <c r="G240" s="820"/>
      <c r="H240" s="535"/>
      <c r="I240" s="538"/>
      <c r="J240" s="539"/>
    </row>
    <row r="241" spans="1:10" ht="45.75" customHeight="1">
      <c r="A241" s="98"/>
      <c r="B241" s="542"/>
      <c r="C241" s="543"/>
      <c r="D241" s="540"/>
      <c r="E241" s="931" t="s">
        <v>1256</v>
      </c>
      <c r="F241" s="535"/>
      <c r="G241" s="535"/>
      <c r="H241" s="535"/>
      <c r="I241" s="544">
        <v>0.85</v>
      </c>
      <c r="J241" s="539"/>
    </row>
    <row r="242" spans="1:10" ht="129.75">
      <c r="A242" s="98"/>
      <c r="B242" s="98"/>
      <c r="C242" s="545"/>
      <c r="D242" s="545"/>
      <c r="E242" s="546"/>
      <c r="F242" s="535" t="s">
        <v>1257</v>
      </c>
      <c r="G242" s="535"/>
      <c r="H242" s="535" t="s">
        <v>1258</v>
      </c>
      <c r="I242" s="547"/>
      <c r="J242" s="539" t="s">
        <v>1259</v>
      </c>
    </row>
    <row r="243" spans="1:10" ht="25.5">
      <c r="A243" s="98"/>
      <c r="B243" s="98"/>
      <c r="C243" s="545"/>
      <c r="D243" s="545"/>
      <c r="E243" s="546"/>
      <c r="F243" s="535"/>
      <c r="G243" s="535"/>
      <c r="H243" s="539" t="s">
        <v>1260</v>
      </c>
      <c r="I243" s="548"/>
      <c r="J243" s="539"/>
    </row>
    <row r="244" spans="1:10" ht="51.75">
      <c r="A244" s="98"/>
      <c r="B244" s="98"/>
      <c r="C244" s="545"/>
      <c r="D244" s="545"/>
      <c r="E244" s="947" t="s">
        <v>1261</v>
      </c>
      <c r="F244" s="535"/>
      <c r="G244" s="535"/>
      <c r="H244" s="535"/>
      <c r="I244" s="549">
        <v>0.85</v>
      </c>
      <c r="J244" s="539"/>
    </row>
    <row r="245" spans="1:10" ht="78">
      <c r="A245" s="428"/>
      <c r="B245" s="428"/>
      <c r="C245" s="550"/>
      <c r="D245" s="550"/>
      <c r="E245" s="551"/>
      <c r="F245" s="535" t="s">
        <v>1262</v>
      </c>
      <c r="G245" s="818" t="s">
        <v>1263</v>
      </c>
      <c r="H245" s="818" t="s">
        <v>1264</v>
      </c>
      <c r="I245" s="824"/>
      <c r="J245" s="539" t="s">
        <v>1265</v>
      </c>
    </row>
    <row r="246" spans="1:10" ht="147" customHeight="1">
      <c r="A246" s="428"/>
      <c r="B246" s="428"/>
      <c r="C246" s="550"/>
      <c r="D246" s="550"/>
      <c r="E246" s="552"/>
      <c r="F246" s="535" t="s">
        <v>1266</v>
      </c>
      <c r="G246" s="819"/>
      <c r="H246" s="819"/>
      <c r="I246" s="825"/>
      <c r="J246" s="539" t="s">
        <v>1267</v>
      </c>
    </row>
    <row r="247" spans="1:10" ht="103.5">
      <c r="A247" s="428"/>
      <c r="B247" s="428"/>
      <c r="C247" s="550"/>
      <c r="D247" s="550"/>
      <c r="E247" s="553"/>
      <c r="F247" s="535" t="s">
        <v>1268</v>
      </c>
      <c r="G247" s="820"/>
      <c r="H247" s="820"/>
      <c r="I247" s="826"/>
      <c r="J247" s="535" t="s">
        <v>1269</v>
      </c>
    </row>
    <row r="248" spans="1:10" ht="64.5">
      <c r="A248" s="98"/>
      <c r="B248" s="98"/>
      <c r="C248" s="545"/>
      <c r="D248" s="545"/>
      <c r="E248" s="546" t="s">
        <v>1158</v>
      </c>
      <c r="F248" s="554"/>
      <c r="G248" s="555"/>
      <c r="H248" s="555"/>
      <c r="I248" s="556">
        <v>0.75</v>
      </c>
      <c r="J248" s="546"/>
    </row>
    <row r="249" spans="1:10" ht="39" customHeight="1">
      <c r="A249" s="98"/>
      <c r="B249" s="98"/>
      <c r="C249" s="545"/>
      <c r="D249" s="545"/>
      <c r="E249" s="827" t="s">
        <v>1270</v>
      </c>
      <c r="F249" s="535" t="s">
        <v>1271</v>
      </c>
      <c r="G249" s="818" t="s">
        <v>1272</v>
      </c>
      <c r="H249" s="535" t="s">
        <v>1273</v>
      </c>
      <c r="I249" s="547"/>
      <c r="J249" s="535" t="s">
        <v>1274</v>
      </c>
    </row>
    <row r="250" spans="1:10" ht="39">
      <c r="A250" s="98"/>
      <c r="B250" s="98"/>
      <c r="C250" s="545"/>
      <c r="D250" s="545"/>
      <c r="E250" s="828"/>
      <c r="F250" s="535" t="s">
        <v>1275</v>
      </c>
      <c r="G250" s="819"/>
      <c r="H250" s="535"/>
      <c r="I250" s="547"/>
      <c r="J250" s="535" t="s">
        <v>1275</v>
      </c>
    </row>
    <row r="251" spans="1:10" ht="39">
      <c r="A251" s="98"/>
      <c r="B251" s="98"/>
      <c r="C251" s="545"/>
      <c r="D251" s="545"/>
      <c r="E251" s="535"/>
      <c r="F251" s="535" t="s">
        <v>1276</v>
      </c>
      <c r="G251" s="819"/>
      <c r="H251" s="535"/>
      <c r="I251" s="555"/>
      <c r="J251" s="535" t="s">
        <v>1277</v>
      </c>
    </row>
    <row r="252" spans="1:10" ht="51.75">
      <c r="A252" s="98"/>
      <c r="B252" s="98"/>
      <c r="C252" s="545"/>
      <c r="D252" s="545"/>
      <c r="E252" s="557" t="s">
        <v>1278</v>
      </c>
      <c r="F252" s="535" t="s">
        <v>1279</v>
      </c>
      <c r="G252" s="819"/>
      <c r="H252" s="535"/>
      <c r="I252" s="547"/>
      <c r="J252" s="535" t="s">
        <v>1280</v>
      </c>
    </row>
    <row r="253" spans="1:10" ht="25.5">
      <c r="A253" s="98"/>
      <c r="B253" s="98"/>
      <c r="C253" s="545"/>
      <c r="D253" s="545"/>
      <c r="E253" s="558"/>
      <c r="F253" s="535" t="s">
        <v>1281</v>
      </c>
      <c r="G253" s="819"/>
      <c r="H253" s="535"/>
      <c r="I253" s="547"/>
      <c r="J253" s="535" t="s">
        <v>1282</v>
      </c>
    </row>
    <row r="254" spans="1:10" ht="39">
      <c r="A254" s="98"/>
      <c r="B254" s="98"/>
      <c r="C254" s="545"/>
      <c r="D254" s="545"/>
      <c r="E254" s="558"/>
      <c r="F254" s="535" t="s">
        <v>1283</v>
      </c>
      <c r="G254" s="819"/>
      <c r="H254" s="535"/>
      <c r="I254" s="547"/>
      <c r="J254" s="535" t="s">
        <v>1284</v>
      </c>
    </row>
    <row r="255" spans="1:10" ht="25.5">
      <c r="A255" s="98"/>
      <c r="B255" s="98"/>
      <c r="C255" s="545"/>
      <c r="D255" s="545"/>
      <c r="E255" s="559"/>
      <c r="F255" s="535" t="s">
        <v>1285</v>
      </c>
      <c r="G255" s="819"/>
      <c r="H255" s="535"/>
      <c r="I255" s="555"/>
      <c r="J255" s="535"/>
    </row>
    <row r="256" spans="1:10" ht="39">
      <c r="A256" s="98"/>
      <c r="B256" s="98"/>
      <c r="C256" s="545"/>
      <c r="D256" s="545"/>
      <c r="E256" s="559" t="s">
        <v>1286</v>
      </c>
      <c r="F256" s="954"/>
      <c r="G256" s="819"/>
      <c r="H256" s="535" t="s">
        <v>1287</v>
      </c>
      <c r="I256" s="555"/>
      <c r="J256" s="535" t="s">
        <v>1288</v>
      </c>
    </row>
    <row r="257" spans="1:10" ht="142.5">
      <c r="A257" s="98"/>
      <c r="B257" s="98"/>
      <c r="C257" s="545"/>
      <c r="D257" s="545"/>
      <c r="E257" s="560"/>
      <c r="F257" s="954"/>
      <c r="G257" s="819"/>
      <c r="H257" s="535"/>
      <c r="I257" s="547"/>
      <c r="J257" s="535" t="s">
        <v>1289</v>
      </c>
    </row>
    <row r="258" spans="1:10" ht="39">
      <c r="A258" s="98"/>
      <c r="B258" s="98"/>
      <c r="C258" s="545"/>
      <c r="D258" s="545"/>
      <c r="E258" s="560"/>
      <c r="F258" s="954"/>
      <c r="G258" s="819"/>
      <c r="H258" s="535"/>
      <c r="I258" s="547"/>
      <c r="J258" s="535" t="s">
        <v>1290</v>
      </c>
    </row>
    <row r="259" spans="1:10" ht="39">
      <c r="A259" s="98"/>
      <c r="B259" s="98"/>
      <c r="C259" s="545"/>
      <c r="D259" s="545"/>
      <c r="E259" s="561"/>
      <c r="F259" s="954"/>
      <c r="G259" s="819"/>
      <c r="H259" s="535"/>
      <c r="I259" s="555"/>
      <c r="J259" s="535" t="s">
        <v>1291</v>
      </c>
    </row>
    <row r="260" spans="1:10" ht="25.5">
      <c r="A260" s="98"/>
      <c r="B260" s="98"/>
      <c r="C260" s="545"/>
      <c r="D260" s="545"/>
      <c r="E260" s="561"/>
      <c r="F260" s="954"/>
      <c r="G260" s="819"/>
      <c r="H260" s="535"/>
      <c r="I260" s="555"/>
      <c r="J260" s="535" t="s">
        <v>1292</v>
      </c>
    </row>
    <row r="261" spans="1:10" ht="25.5">
      <c r="A261" s="562"/>
      <c r="B261" s="562"/>
      <c r="C261" s="545"/>
      <c r="D261" s="545"/>
      <c r="E261" s="563" t="s">
        <v>1293</v>
      </c>
      <c r="F261" s="535" t="s">
        <v>1294</v>
      </c>
      <c r="G261" s="819"/>
      <c r="H261" s="535"/>
      <c r="I261" s="555"/>
      <c r="J261" s="535" t="s">
        <v>1295</v>
      </c>
    </row>
    <row r="262" spans="1:10" ht="39">
      <c r="A262" s="98"/>
      <c r="B262" s="98"/>
      <c r="C262" s="545"/>
      <c r="D262" s="545"/>
      <c r="E262" s="546"/>
      <c r="F262" s="535" t="s">
        <v>1296</v>
      </c>
      <c r="G262" s="819"/>
      <c r="H262" s="535"/>
      <c r="I262" s="555"/>
      <c r="J262" s="535" t="s">
        <v>1297</v>
      </c>
    </row>
    <row r="263" spans="1:10" ht="39">
      <c r="A263" s="98"/>
      <c r="B263" s="98"/>
      <c r="C263" s="545"/>
      <c r="D263" s="545"/>
      <c r="E263" s="546"/>
      <c r="F263" s="535"/>
      <c r="G263" s="819"/>
      <c r="H263" s="535"/>
      <c r="I263" s="547"/>
      <c r="J263" s="535" t="s">
        <v>1298</v>
      </c>
    </row>
    <row r="264" spans="1:10" ht="117">
      <c r="A264" s="98"/>
      <c r="B264" s="98"/>
      <c r="C264" s="545"/>
      <c r="D264" s="545"/>
      <c r="E264" s="551"/>
      <c r="F264" s="535"/>
      <c r="G264" s="820"/>
      <c r="H264" s="535"/>
      <c r="I264" s="547"/>
      <c r="J264" s="535" t="s">
        <v>1299</v>
      </c>
    </row>
    <row r="265" spans="1:10" ht="51.75">
      <c r="A265" s="98"/>
      <c r="B265" s="98"/>
      <c r="C265" s="545"/>
      <c r="D265" s="545"/>
      <c r="E265" s="551" t="s">
        <v>1300</v>
      </c>
      <c r="F265" s="535"/>
      <c r="G265" s="535"/>
      <c r="H265" s="535"/>
      <c r="I265" s="556">
        <v>0.95</v>
      </c>
      <c r="J265" s="535"/>
    </row>
    <row r="266" spans="1:10" ht="90.75">
      <c r="A266" s="98"/>
      <c r="B266" s="98"/>
      <c r="C266" s="545"/>
      <c r="D266" s="545"/>
      <c r="E266" s="561"/>
      <c r="F266" s="535" t="s">
        <v>1301</v>
      </c>
      <c r="G266" s="818" t="s">
        <v>1302</v>
      </c>
      <c r="H266" s="555"/>
      <c r="I266" s="555"/>
      <c r="J266" s="535" t="s">
        <v>1303</v>
      </c>
    </row>
    <row r="267" spans="1:10" ht="337.5">
      <c r="A267" s="98"/>
      <c r="B267" s="98"/>
      <c r="C267" s="545"/>
      <c r="D267" s="545"/>
      <c r="E267" s="561"/>
      <c r="F267" s="535" t="s">
        <v>1304</v>
      </c>
      <c r="G267" s="820"/>
      <c r="H267" s="555"/>
      <c r="I267" s="555"/>
      <c r="J267" s="535" t="s">
        <v>1305</v>
      </c>
    </row>
    <row r="268" spans="1:10" ht="39">
      <c r="A268" s="98"/>
      <c r="B268" s="98"/>
      <c r="C268" s="545"/>
      <c r="D268" s="545"/>
      <c r="E268" s="561" t="s">
        <v>1306</v>
      </c>
      <c r="F268" s="535"/>
      <c r="G268" s="535"/>
      <c r="H268" s="535" t="s">
        <v>1307</v>
      </c>
      <c r="I268" s="564" t="s">
        <v>1308</v>
      </c>
      <c r="J268" s="535"/>
    </row>
    <row r="269" spans="1:10" ht="181.5">
      <c r="A269" s="98"/>
      <c r="B269" s="98"/>
      <c r="C269" s="545"/>
      <c r="D269" s="545"/>
      <c r="E269" s="546"/>
      <c r="F269" s="535" t="s">
        <v>1309</v>
      </c>
      <c r="G269" s="535"/>
      <c r="H269" s="535" t="s">
        <v>1310</v>
      </c>
      <c r="I269" s="555"/>
      <c r="J269" s="535" t="s">
        <v>1311</v>
      </c>
    </row>
    <row r="270" spans="1:10" ht="51.75">
      <c r="A270" s="98"/>
      <c r="B270" s="98"/>
      <c r="C270" s="545"/>
      <c r="D270" s="545"/>
      <c r="E270" s="546" t="s">
        <v>1312</v>
      </c>
      <c r="F270" s="535" t="s">
        <v>1314</v>
      </c>
      <c r="G270" s="535"/>
      <c r="H270" s="535" t="s">
        <v>1315</v>
      </c>
      <c r="I270" s="556" t="s">
        <v>1313</v>
      </c>
      <c r="J270" s="535" t="s">
        <v>1316</v>
      </c>
    </row>
    <row r="271" spans="1:10" ht="51.75">
      <c r="A271" s="98"/>
      <c r="B271" s="98"/>
      <c r="C271" s="545"/>
      <c r="D271" s="545"/>
      <c r="E271" s="565" t="s">
        <v>1317</v>
      </c>
      <c r="F271" s="535"/>
      <c r="G271" s="535"/>
      <c r="H271" s="555"/>
      <c r="I271" s="566">
        <v>0.9</v>
      </c>
      <c r="J271" s="535"/>
    </row>
    <row r="272" spans="1:10" ht="78">
      <c r="A272" s="98"/>
      <c r="B272" s="98"/>
      <c r="C272" s="545"/>
      <c r="D272" s="545"/>
      <c r="E272" s="551"/>
      <c r="F272" s="535" t="s">
        <v>1318</v>
      </c>
      <c r="G272" s="818" t="s">
        <v>1319</v>
      </c>
      <c r="H272" s="535" t="s">
        <v>1320</v>
      </c>
      <c r="I272" s="547"/>
      <c r="J272" s="545"/>
    </row>
    <row r="273" spans="1:10" ht="90.75">
      <c r="A273" s="428"/>
      <c r="B273" s="428"/>
      <c r="C273" s="550"/>
      <c r="D273" s="550"/>
      <c r="E273" s="561"/>
      <c r="F273" s="535" t="s">
        <v>1321</v>
      </c>
      <c r="G273" s="819"/>
      <c r="H273" s="535" t="s">
        <v>1322</v>
      </c>
      <c r="I273" s="555"/>
      <c r="J273" s="535" t="s">
        <v>1323</v>
      </c>
    </row>
    <row r="274" spans="1:10" ht="75" customHeight="1">
      <c r="A274" s="98"/>
      <c r="B274" s="98"/>
      <c r="C274" s="545"/>
      <c r="D274" s="545"/>
      <c r="E274" s="561"/>
      <c r="F274" s="535" t="s">
        <v>1324</v>
      </c>
      <c r="G274" s="819"/>
      <c r="H274" s="535" t="s">
        <v>1325</v>
      </c>
      <c r="I274" s="547"/>
      <c r="J274" s="535" t="s">
        <v>1326</v>
      </c>
    </row>
    <row r="275" spans="1:10" ht="51.75">
      <c r="A275" s="98"/>
      <c r="B275" s="98"/>
      <c r="C275" s="545"/>
      <c r="D275" s="545"/>
      <c r="E275" s="561"/>
      <c r="F275" s="535" t="s">
        <v>1327</v>
      </c>
      <c r="G275" s="819"/>
      <c r="H275" s="535" t="s">
        <v>1328</v>
      </c>
      <c r="I275" s="547"/>
      <c r="J275" s="535"/>
    </row>
    <row r="276" spans="1:10" ht="39">
      <c r="A276" s="98"/>
      <c r="B276" s="98"/>
      <c r="C276" s="545"/>
      <c r="D276" s="545"/>
      <c r="E276" s="561"/>
      <c r="F276" s="535" t="s">
        <v>1329</v>
      </c>
      <c r="G276" s="820"/>
      <c r="H276" s="535" t="s">
        <v>1330</v>
      </c>
      <c r="I276" s="547"/>
      <c r="J276" s="535"/>
    </row>
    <row r="277" spans="1:10" ht="51.75">
      <c r="A277" s="98"/>
      <c r="B277" s="98"/>
      <c r="C277" s="545"/>
      <c r="D277" s="545"/>
      <c r="E277" s="561" t="s">
        <v>1231</v>
      </c>
      <c r="F277" s="535"/>
      <c r="G277" s="535"/>
      <c r="H277" s="535"/>
      <c r="I277" s="556">
        <v>0.9</v>
      </c>
      <c r="J277" s="535"/>
    </row>
    <row r="278" spans="1:10" ht="181.5">
      <c r="A278" s="98"/>
      <c r="B278" s="98"/>
      <c r="C278" s="545"/>
      <c r="D278" s="545"/>
      <c r="E278" s="541"/>
      <c r="F278" s="535" t="s">
        <v>1331</v>
      </c>
      <c r="G278" s="818" t="s">
        <v>1332</v>
      </c>
      <c r="H278" s="535" t="s">
        <v>1333</v>
      </c>
      <c r="I278" s="547"/>
      <c r="J278" s="535" t="s">
        <v>1334</v>
      </c>
    </row>
    <row r="279" spans="1:10" ht="51.75">
      <c r="A279" s="98"/>
      <c r="B279" s="98"/>
      <c r="C279" s="545"/>
      <c r="D279" s="545"/>
      <c r="E279" s="553"/>
      <c r="F279" s="535"/>
      <c r="G279" s="820"/>
      <c r="H279" s="535" t="s">
        <v>1335</v>
      </c>
      <c r="I279" s="547"/>
      <c r="J279" s="535" t="s">
        <v>1336</v>
      </c>
    </row>
    <row r="280" spans="1:10" ht="51.75" customHeight="1">
      <c r="A280" s="98"/>
      <c r="B280" s="98"/>
      <c r="C280" s="545"/>
      <c r="D280" s="545"/>
      <c r="E280" s="567" t="s">
        <v>1337</v>
      </c>
      <c r="F280" s="535"/>
      <c r="G280" s="535"/>
      <c r="H280" s="535"/>
      <c r="I280" s="556">
        <v>0.85</v>
      </c>
      <c r="J280" s="535"/>
    </row>
    <row r="281" spans="1:10" ht="39">
      <c r="A281" s="428"/>
      <c r="B281" s="428"/>
      <c r="C281" s="550"/>
      <c r="D281" s="550"/>
      <c r="E281" s="546"/>
      <c r="F281" s="535"/>
      <c r="G281" s="535"/>
      <c r="H281" s="535" t="s">
        <v>1338</v>
      </c>
      <c r="I281" s="555"/>
      <c r="J281" s="535" t="s">
        <v>1339</v>
      </c>
    </row>
    <row r="282" spans="1:10" ht="49.5" customHeight="1">
      <c r="A282" s="428"/>
      <c r="B282" s="428"/>
      <c r="C282" s="550"/>
      <c r="D282" s="550"/>
      <c r="E282" s="567" t="s">
        <v>1340</v>
      </c>
      <c r="F282" s="535"/>
      <c r="G282" s="535"/>
      <c r="H282" s="535"/>
      <c r="I282" s="556">
        <v>0.5</v>
      </c>
      <c r="J282" s="535"/>
    </row>
    <row r="283" spans="1:10" ht="103.5">
      <c r="A283" s="98"/>
      <c r="B283" s="98"/>
      <c r="C283" s="545"/>
      <c r="D283" s="545"/>
      <c r="E283" s="546"/>
      <c r="F283" s="555"/>
      <c r="G283" s="535"/>
      <c r="H283" s="535" t="s">
        <v>1341</v>
      </c>
      <c r="I283" s="547"/>
      <c r="J283" s="535" t="s">
        <v>1342</v>
      </c>
    </row>
    <row r="284" spans="1:10" ht="220.5">
      <c r="A284" s="568">
        <v>17</v>
      </c>
      <c r="B284" s="569" t="s">
        <v>1343</v>
      </c>
      <c r="C284" s="519" t="s">
        <v>1344</v>
      </c>
      <c r="D284" s="519" t="s">
        <v>1345</v>
      </c>
      <c r="E284" s="155" t="s">
        <v>49</v>
      </c>
      <c r="F284" s="399" t="s">
        <v>1346</v>
      </c>
      <c r="G284" s="3" t="s">
        <v>1347</v>
      </c>
      <c r="H284" s="115" t="s">
        <v>1348</v>
      </c>
      <c r="I284" s="9">
        <v>0.9</v>
      </c>
      <c r="J284" s="115" t="s">
        <v>1349</v>
      </c>
    </row>
    <row r="285" spans="1:10" ht="181.5">
      <c r="A285" s="91"/>
      <c r="B285" s="129"/>
      <c r="C285" s="570"/>
      <c r="D285" s="570"/>
      <c r="E285" s="155" t="s">
        <v>505</v>
      </c>
      <c r="F285" s="399" t="s">
        <v>1350</v>
      </c>
      <c r="G285" s="115" t="s">
        <v>1351</v>
      </c>
      <c r="H285" s="115" t="s">
        <v>1351</v>
      </c>
      <c r="I285" s="9">
        <v>0.5</v>
      </c>
      <c r="J285" s="115" t="s">
        <v>1352</v>
      </c>
    </row>
    <row r="286" spans="1:10" ht="103.5">
      <c r="A286" s="91"/>
      <c r="B286" s="129"/>
      <c r="C286" s="570"/>
      <c r="D286" s="570"/>
      <c r="E286" s="155" t="s">
        <v>418</v>
      </c>
      <c r="F286" s="359" t="s">
        <v>1353</v>
      </c>
      <c r="G286" s="571"/>
      <c r="H286" s="115" t="s">
        <v>1354</v>
      </c>
      <c r="I286" s="9">
        <v>0.92</v>
      </c>
      <c r="J286" s="115" t="s">
        <v>1355</v>
      </c>
    </row>
    <row r="287" spans="1:10" ht="90.75">
      <c r="A287" s="522"/>
      <c r="B287" s="129"/>
      <c r="C287" s="570"/>
      <c r="D287" s="572"/>
      <c r="E287" s="155" t="s">
        <v>62</v>
      </c>
      <c r="F287" s="399" t="s">
        <v>1356</v>
      </c>
      <c r="G287" s="399" t="s">
        <v>1357</v>
      </c>
      <c r="H287" s="399" t="s">
        <v>1358</v>
      </c>
      <c r="I287" s="573">
        <v>0.95</v>
      </c>
      <c r="J287" s="115" t="s">
        <v>1359</v>
      </c>
    </row>
    <row r="288" spans="1:10" ht="195">
      <c r="A288" s="427"/>
      <c r="B288" s="129"/>
      <c r="C288" s="570"/>
      <c r="D288" s="54"/>
      <c r="E288" s="155" t="s">
        <v>106</v>
      </c>
      <c r="F288" s="399" t="s">
        <v>1360</v>
      </c>
      <c r="G288" s="399" t="s">
        <v>1361</v>
      </c>
      <c r="H288" s="359" t="s">
        <v>1362</v>
      </c>
      <c r="I288" s="573">
        <v>0.65</v>
      </c>
      <c r="J288" s="115" t="s">
        <v>1363</v>
      </c>
    </row>
    <row r="289" spans="1:10" ht="246.75">
      <c r="A289" s="821"/>
      <c r="B289" s="129"/>
      <c r="C289" s="570"/>
      <c r="D289" s="54"/>
      <c r="E289" s="155" t="s">
        <v>1364</v>
      </c>
      <c r="F289" s="399" t="s">
        <v>1365</v>
      </c>
      <c r="G289" s="359" t="s">
        <v>1366</v>
      </c>
      <c r="H289" s="399" t="s">
        <v>1367</v>
      </c>
      <c r="I289" s="573">
        <v>0.9</v>
      </c>
      <c r="J289" s="115" t="s">
        <v>1368</v>
      </c>
    </row>
    <row r="290" spans="1:10" ht="324.75">
      <c r="A290" s="822"/>
      <c r="B290" s="129"/>
      <c r="C290" s="570"/>
      <c r="D290" s="524"/>
      <c r="E290" s="155" t="s">
        <v>105</v>
      </c>
      <c r="F290" s="399" t="s">
        <v>1369</v>
      </c>
      <c r="G290" s="399" t="s">
        <v>1370</v>
      </c>
      <c r="H290" s="399" t="s">
        <v>1371</v>
      </c>
      <c r="I290" s="159">
        <v>0.6</v>
      </c>
      <c r="J290" s="115" t="s">
        <v>1372</v>
      </c>
    </row>
    <row r="291" spans="1:10" ht="90.75">
      <c r="A291" s="89"/>
      <c r="B291" s="523"/>
      <c r="C291" s="572"/>
      <c r="D291" s="524"/>
      <c r="E291" s="155" t="s">
        <v>1373</v>
      </c>
      <c r="F291" s="399" t="s">
        <v>1374</v>
      </c>
      <c r="G291" s="574"/>
      <c r="H291" s="399" t="s">
        <v>1375</v>
      </c>
      <c r="I291" s="159">
        <v>0.86</v>
      </c>
      <c r="J291" s="399" t="s">
        <v>1376</v>
      </c>
    </row>
    <row r="292" spans="1:10" ht="39">
      <c r="A292" s="823">
        <v>18</v>
      </c>
      <c r="B292" s="576" t="s">
        <v>1377</v>
      </c>
      <c r="C292" s="823" t="s">
        <v>1378</v>
      </c>
      <c r="D292" s="575"/>
      <c r="E292" s="791" t="s">
        <v>49</v>
      </c>
      <c r="F292" s="379" t="s">
        <v>1379</v>
      </c>
      <c r="G292" s="428">
        <v>0</v>
      </c>
      <c r="H292" s="428" t="s">
        <v>1380</v>
      </c>
      <c r="I292" s="780">
        <v>0.75</v>
      </c>
      <c r="J292" s="314" t="s">
        <v>1381</v>
      </c>
    </row>
    <row r="293" spans="1:10" ht="64.5">
      <c r="A293" s="817"/>
      <c r="B293" s="578"/>
      <c r="C293" s="817"/>
      <c r="D293" s="577"/>
      <c r="E293" s="781"/>
      <c r="F293" s="579" t="s">
        <v>1382</v>
      </c>
      <c r="G293" s="580" t="s">
        <v>1383</v>
      </c>
      <c r="H293" s="581" t="s">
        <v>1384</v>
      </c>
      <c r="I293" s="781"/>
      <c r="J293" s="428" t="s">
        <v>1385</v>
      </c>
    </row>
    <row r="294" spans="1:10" ht="25.5">
      <c r="A294" s="817"/>
      <c r="B294" s="578"/>
      <c r="C294" s="817"/>
      <c r="D294" s="577"/>
      <c r="E294" s="782"/>
      <c r="F294" s="379" t="s">
        <v>1386</v>
      </c>
      <c r="G294" s="428" t="s">
        <v>1387</v>
      </c>
      <c r="H294" s="428" t="s">
        <v>1388</v>
      </c>
      <c r="I294" s="782"/>
      <c r="J294" s="428" t="s">
        <v>1389</v>
      </c>
    </row>
    <row r="295" spans="1:10" ht="51.75">
      <c r="A295" s="817"/>
      <c r="B295" s="578"/>
      <c r="C295" s="817"/>
      <c r="D295" s="577"/>
      <c r="E295" s="791" t="s">
        <v>662</v>
      </c>
      <c r="F295" s="583" t="s">
        <v>1390</v>
      </c>
      <c r="G295" s="584" t="s">
        <v>1391</v>
      </c>
      <c r="H295" s="379" t="s">
        <v>1392</v>
      </c>
      <c r="I295" s="780">
        <v>0.8</v>
      </c>
      <c r="J295" s="314" t="s">
        <v>1393</v>
      </c>
    </row>
    <row r="296" spans="1:10" ht="51.75">
      <c r="A296" s="817"/>
      <c r="B296" s="578"/>
      <c r="C296" s="577"/>
      <c r="D296" s="577"/>
      <c r="E296" s="781"/>
      <c r="F296" s="315" t="s">
        <v>1394</v>
      </c>
      <c r="G296" s="584" t="s">
        <v>1395</v>
      </c>
      <c r="H296" s="379" t="s">
        <v>1396</v>
      </c>
      <c r="I296" s="815"/>
      <c r="J296" s="314" t="s">
        <v>1397</v>
      </c>
    </row>
    <row r="297" spans="1:10" ht="103.5">
      <c r="A297" s="817"/>
      <c r="B297" s="578"/>
      <c r="C297" s="577"/>
      <c r="D297" s="577"/>
      <c r="E297" s="781"/>
      <c r="F297" s="315" t="s">
        <v>1398</v>
      </c>
      <c r="G297" s="584" t="s">
        <v>1395</v>
      </c>
      <c r="H297" s="379" t="s">
        <v>1399</v>
      </c>
      <c r="I297" s="815"/>
      <c r="J297" s="314" t="s">
        <v>1400</v>
      </c>
    </row>
    <row r="298" spans="1:10" ht="78">
      <c r="A298" s="817"/>
      <c r="B298" s="578"/>
      <c r="C298" s="577"/>
      <c r="D298" s="577"/>
      <c r="E298" s="781"/>
      <c r="F298" s="315" t="s">
        <v>1401</v>
      </c>
      <c r="G298" s="584" t="s">
        <v>1402</v>
      </c>
      <c r="H298" s="379" t="s">
        <v>1403</v>
      </c>
      <c r="I298" s="815"/>
      <c r="J298" s="314" t="s">
        <v>1404</v>
      </c>
    </row>
    <row r="299" spans="1:10" ht="78">
      <c r="A299" s="817"/>
      <c r="B299" s="578"/>
      <c r="C299" s="577"/>
      <c r="D299" s="577"/>
      <c r="E299" s="781"/>
      <c r="F299" s="315" t="s">
        <v>1405</v>
      </c>
      <c r="G299" s="584" t="s">
        <v>1402</v>
      </c>
      <c r="H299" s="379" t="s">
        <v>1406</v>
      </c>
      <c r="I299" s="815"/>
      <c r="J299" s="314" t="s">
        <v>1407</v>
      </c>
    </row>
    <row r="300" spans="1:10" ht="64.5">
      <c r="A300" s="817"/>
      <c r="B300" s="578"/>
      <c r="C300" s="577"/>
      <c r="D300" s="577"/>
      <c r="E300" s="781"/>
      <c r="F300" s="315" t="s">
        <v>1408</v>
      </c>
      <c r="G300" s="584" t="s">
        <v>1402</v>
      </c>
      <c r="H300" s="379" t="s">
        <v>1409</v>
      </c>
      <c r="I300" s="815"/>
      <c r="J300" s="314" t="s">
        <v>1410</v>
      </c>
    </row>
    <row r="301" spans="1:10" ht="64.5">
      <c r="A301" s="817"/>
      <c r="B301" s="578"/>
      <c r="C301" s="577"/>
      <c r="D301" s="577"/>
      <c r="E301" s="782"/>
      <c r="F301" s="315" t="s">
        <v>1411</v>
      </c>
      <c r="G301" s="584" t="s">
        <v>1412</v>
      </c>
      <c r="H301" s="379" t="s">
        <v>1413</v>
      </c>
      <c r="I301" s="816"/>
      <c r="J301" s="314" t="s">
        <v>1414</v>
      </c>
    </row>
    <row r="302" spans="1:10" ht="117">
      <c r="A302" s="781"/>
      <c r="B302" s="585"/>
      <c r="C302" s="95"/>
      <c r="D302" s="95"/>
      <c r="E302" s="791" t="s">
        <v>106</v>
      </c>
      <c r="F302" s="379" t="s">
        <v>1415</v>
      </c>
      <c r="G302" s="584" t="s">
        <v>1416</v>
      </c>
      <c r="H302" s="314">
        <v>0.85</v>
      </c>
      <c r="I302" s="780">
        <v>0.9</v>
      </c>
      <c r="J302" s="314" t="s">
        <v>1417</v>
      </c>
    </row>
    <row r="303" spans="1:10" ht="90.75">
      <c r="A303" s="782"/>
      <c r="B303" s="585"/>
      <c r="C303" s="95"/>
      <c r="D303" s="95"/>
      <c r="E303" s="782"/>
      <c r="F303" s="379" t="s">
        <v>1418</v>
      </c>
      <c r="G303" s="428" t="s">
        <v>1419</v>
      </c>
      <c r="H303" s="379" t="s">
        <v>1420</v>
      </c>
      <c r="I303" s="816"/>
      <c r="J303" s="314" t="s">
        <v>1421</v>
      </c>
    </row>
    <row r="304" spans="1:10" ht="25.5">
      <c r="A304" s="812"/>
      <c r="B304" s="585"/>
      <c r="C304" s="95"/>
      <c r="D304" s="95"/>
      <c r="E304" s="791" t="s">
        <v>194</v>
      </c>
      <c r="F304" s="579" t="s">
        <v>1422</v>
      </c>
      <c r="G304" s="428" t="s">
        <v>1423</v>
      </c>
      <c r="H304" s="314" t="s">
        <v>1424</v>
      </c>
      <c r="I304" s="780">
        <v>0.9</v>
      </c>
      <c r="J304" s="428" t="s">
        <v>1423</v>
      </c>
    </row>
    <row r="305" spans="1:10" ht="25.5">
      <c r="A305" s="813"/>
      <c r="B305" s="585"/>
      <c r="C305" s="95"/>
      <c r="D305" s="95"/>
      <c r="E305" s="781"/>
      <c r="F305" s="579" t="s">
        <v>1425</v>
      </c>
      <c r="G305" s="428" t="s">
        <v>1423</v>
      </c>
      <c r="H305" s="436" t="s">
        <v>1426</v>
      </c>
      <c r="I305" s="815"/>
      <c r="J305" s="428" t="s">
        <v>1423</v>
      </c>
    </row>
    <row r="306" spans="1:10" ht="25.5">
      <c r="A306" s="814"/>
      <c r="B306" s="585"/>
      <c r="C306" s="95"/>
      <c r="D306" s="95"/>
      <c r="E306" s="782"/>
      <c r="F306" s="579" t="s">
        <v>1427</v>
      </c>
      <c r="G306" s="428" t="s">
        <v>1423</v>
      </c>
      <c r="H306" s="436" t="s">
        <v>1428</v>
      </c>
      <c r="I306" s="816"/>
      <c r="J306" s="428" t="s">
        <v>1423</v>
      </c>
    </row>
    <row r="307" spans="1:10" ht="25.5">
      <c r="A307" s="812"/>
      <c r="B307" s="585"/>
      <c r="C307" s="95"/>
      <c r="D307" s="95"/>
      <c r="E307" s="791" t="s">
        <v>105</v>
      </c>
      <c r="F307" s="379" t="s">
        <v>1429</v>
      </c>
      <c r="G307" s="428" t="s">
        <v>1395</v>
      </c>
      <c r="H307" s="428" t="s">
        <v>1430</v>
      </c>
      <c r="I307" s="780">
        <v>0.7</v>
      </c>
      <c r="J307" s="314" t="s">
        <v>1431</v>
      </c>
    </row>
    <row r="308" spans="1:10" ht="64.5">
      <c r="A308" s="814"/>
      <c r="B308" s="586"/>
      <c r="C308" s="96"/>
      <c r="D308" s="96"/>
      <c r="E308" s="782"/>
      <c r="F308" s="579" t="s">
        <v>1432</v>
      </c>
      <c r="G308" s="580" t="s">
        <v>1383</v>
      </c>
      <c r="H308" s="581" t="s">
        <v>1384</v>
      </c>
      <c r="I308" s="782"/>
      <c r="J308" s="428" t="s">
        <v>1385</v>
      </c>
    </row>
    <row r="309" spans="1:10" ht="103.5">
      <c r="A309" s="525">
        <v>19</v>
      </c>
      <c r="B309" s="525" t="s">
        <v>1433</v>
      </c>
      <c r="C309" s="804" t="s">
        <v>946</v>
      </c>
      <c r="D309" s="524" t="s">
        <v>1434</v>
      </c>
      <c r="E309" s="587" t="s">
        <v>49</v>
      </c>
      <c r="F309" s="35" t="s">
        <v>1435</v>
      </c>
      <c r="G309" s="35" t="s">
        <v>1436</v>
      </c>
      <c r="H309" s="427" t="s">
        <v>1437</v>
      </c>
      <c r="I309" s="9">
        <v>0.8</v>
      </c>
      <c r="J309" s="3" t="s">
        <v>1438</v>
      </c>
    </row>
    <row r="310" spans="1:10" ht="64.5">
      <c r="A310" s="89"/>
      <c r="B310" s="525"/>
      <c r="C310" s="804"/>
      <c r="D310" s="524"/>
      <c r="E310" s="587" t="s">
        <v>505</v>
      </c>
      <c r="F310" s="10" t="s">
        <v>1439</v>
      </c>
      <c r="G310" s="361" t="s">
        <v>1440</v>
      </c>
      <c r="H310" s="3"/>
      <c r="I310" s="9" t="s">
        <v>1441</v>
      </c>
      <c r="J310" s="361" t="s">
        <v>1442</v>
      </c>
    </row>
    <row r="311" spans="1:10" ht="298.5">
      <c r="A311" s="89"/>
      <c r="B311" s="525"/>
      <c r="C311" s="524"/>
      <c r="D311" s="524"/>
      <c r="E311" s="587" t="s">
        <v>508</v>
      </c>
      <c r="F311" s="301" t="s">
        <v>1443</v>
      </c>
      <c r="G311" s="588" t="s">
        <v>1444</v>
      </c>
      <c r="H311" s="35" t="s">
        <v>1445</v>
      </c>
      <c r="I311" s="427" t="s">
        <v>1446</v>
      </c>
      <c r="J311" s="589" t="s">
        <v>1447</v>
      </c>
    </row>
    <row r="312" spans="1:10" ht="54">
      <c r="A312" s="89"/>
      <c r="B312" s="525"/>
      <c r="C312" s="524"/>
      <c r="D312" s="524"/>
      <c r="E312" s="587" t="s">
        <v>106</v>
      </c>
      <c r="F312" s="301" t="s">
        <v>1448</v>
      </c>
      <c r="G312" s="3" t="s">
        <v>1449</v>
      </c>
      <c r="H312" s="35"/>
      <c r="I312" s="590" t="s">
        <v>1446</v>
      </c>
      <c r="J312" s="591" t="s">
        <v>1450</v>
      </c>
    </row>
    <row r="313" spans="1:10" ht="39">
      <c r="A313" s="89"/>
      <c r="B313" s="525"/>
      <c r="C313" s="524"/>
      <c r="D313" s="524"/>
      <c r="E313" s="587" t="s">
        <v>437</v>
      </c>
      <c r="F313" s="301" t="s">
        <v>1451</v>
      </c>
      <c r="G313" s="3"/>
      <c r="H313" s="35"/>
      <c r="I313" s="590">
        <v>0.67</v>
      </c>
      <c r="J313" s="591" t="s">
        <v>1452</v>
      </c>
    </row>
    <row r="314" spans="1:10" ht="78">
      <c r="A314" s="89"/>
      <c r="B314" s="525"/>
      <c r="C314" s="524"/>
      <c r="D314" s="524"/>
      <c r="E314" s="587" t="s">
        <v>535</v>
      </c>
      <c r="F314" s="301" t="s">
        <v>1453</v>
      </c>
      <c r="G314" s="3"/>
      <c r="H314" s="35"/>
      <c r="I314" s="590" t="s">
        <v>1446</v>
      </c>
      <c r="J314" s="592" t="s">
        <v>1454</v>
      </c>
    </row>
    <row r="315" spans="1:10" ht="246.75">
      <c r="A315" s="89"/>
      <c r="B315" s="525"/>
      <c r="C315" s="524"/>
      <c r="D315" s="524"/>
      <c r="E315" s="587" t="s">
        <v>105</v>
      </c>
      <c r="F315" s="301" t="s">
        <v>1455</v>
      </c>
      <c r="G315" s="301"/>
      <c r="H315" s="35"/>
      <c r="I315" s="590" t="s">
        <v>1456</v>
      </c>
      <c r="J315" s="592" t="s">
        <v>1457</v>
      </c>
    </row>
    <row r="316" spans="1:10" ht="25.5">
      <c r="A316" s="89"/>
      <c r="B316" s="525"/>
      <c r="C316" s="524"/>
      <c r="D316" s="524"/>
      <c r="E316" s="587" t="s">
        <v>1458</v>
      </c>
      <c r="F316" s="301" t="s">
        <v>1459</v>
      </c>
      <c r="G316" s="301"/>
      <c r="H316" s="35"/>
      <c r="I316" s="590" t="s">
        <v>1460</v>
      </c>
      <c r="J316" s="591" t="s">
        <v>1461</v>
      </c>
    </row>
    <row r="317" spans="1:10" ht="409.5">
      <c r="A317" s="593">
        <v>20</v>
      </c>
      <c r="B317" s="594" t="s">
        <v>1462</v>
      </c>
      <c r="C317" s="595" t="s">
        <v>1463</v>
      </c>
      <c r="D317" s="595" t="s">
        <v>1464</v>
      </c>
      <c r="E317" s="596" t="s">
        <v>49</v>
      </c>
      <c r="F317" s="315" t="s">
        <v>1465</v>
      </c>
      <c r="G317" s="597" t="s">
        <v>1466</v>
      </c>
      <c r="H317" s="597" t="s">
        <v>1467</v>
      </c>
      <c r="I317" s="598">
        <v>0.8</v>
      </c>
      <c r="J317" s="593" t="s">
        <v>1468</v>
      </c>
    </row>
    <row r="318" spans="1:10" ht="156">
      <c r="A318" s="315"/>
      <c r="B318" s="317"/>
      <c r="C318" s="315"/>
      <c r="D318" s="315"/>
      <c r="E318" s="599" t="s">
        <v>50</v>
      </c>
      <c r="F318" s="315" t="s">
        <v>1469</v>
      </c>
      <c r="G318" s="315" t="s">
        <v>1470</v>
      </c>
      <c r="H318" s="600" t="s">
        <v>1471</v>
      </c>
      <c r="I318" s="598">
        <v>0.6</v>
      </c>
      <c r="J318" s="601" t="s">
        <v>1472</v>
      </c>
    </row>
    <row r="319" spans="1:10" ht="409.5">
      <c r="A319" s="315"/>
      <c r="B319" s="602"/>
      <c r="C319" s="315"/>
      <c r="D319" s="315"/>
      <c r="E319" s="596" t="s">
        <v>1473</v>
      </c>
      <c r="F319" s="315" t="s">
        <v>1474</v>
      </c>
      <c r="G319" s="379" t="s">
        <v>1475</v>
      </c>
      <c r="H319" s="379" t="s">
        <v>1476</v>
      </c>
      <c r="I319" s="603">
        <v>0.75</v>
      </c>
      <c r="J319" s="315" t="s">
        <v>1477</v>
      </c>
    </row>
    <row r="320" spans="1:10" ht="117">
      <c r="A320" s="315"/>
      <c r="B320" s="317"/>
      <c r="C320" s="315"/>
      <c r="D320" s="315"/>
      <c r="E320" s="596" t="s">
        <v>62</v>
      </c>
      <c r="F320" s="593" t="s">
        <v>1478</v>
      </c>
      <c r="G320" s="379" t="s">
        <v>1479</v>
      </c>
      <c r="H320" s="379" t="s">
        <v>1480</v>
      </c>
      <c r="I320" s="598">
        <v>0.97</v>
      </c>
      <c r="J320" s="379" t="s">
        <v>1481</v>
      </c>
    </row>
    <row r="321" spans="1:10" ht="234">
      <c r="A321" s="315"/>
      <c r="B321" s="317"/>
      <c r="C321" s="315"/>
      <c r="D321" s="315"/>
      <c r="E321" s="596" t="s">
        <v>106</v>
      </c>
      <c r="F321" s="315" t="s">
        <v>1482</v>
      </c>
      <c r="G321" s="597" t="s">
        <v>1483</v>
      </c>
      <c r="H321" s="597" t="s">
        <v>1484</v>
      </c>
      <c r="I321" s="598" t="s">
        <v>1485</v>
      </c>
      <c r="J321" s="604" t="s">
        <v>1486</v>
      </c>
    </row>
    <row r="322" spans="1:10" ht="337.5">
      <c r="A322" s="315"/>
      <c r="B322" s="316"/>
      <c r="C322" s="315"/>
      <c r="D322" s="315"/>
      <c r="E322" s="429" t="s">
        <v>105</v>
      </c>
      <c r="F322" s="315" t="s">
        <v>1487</v>
      </c>
      <c r="G322" s="436" t="s">
        <v>1488</v>
      </c>
      <c r="H322" s="315" t="s">
        <v>1489</v>
      </c>
      <c r="I322" s="598">
        <v>0.8</v>
      </c>
      <c r="J322" s="604" t="s">
        <v>1490</v>
      </c>
    </row>
    <row r="323" spans="1:10" ht="259.5">
      <c r="A323" s="606">
        <v>21</v>
      </c>
      <c r="B323" s="606" t="s">
        <v>1491</v>
      </c>
      <c r="C323" s="606" t="s">
        <v>1492</v>
      </c>
      <c r="D323" s="607"/>
      <c r="E323" s="35" t="s">
        <v>49</v>
      </c>
      <c r="F323" s="35" t="s">
        <v>1493</v>
      </c>
      <c r="G323" s="608" t="s">
        <v>1494</v>
      </c>
      <c r="H323" s="35" t="s">
        <v>1495</v>
      </c>
      <c r="I323" s="35" t="s">
        <v>1496</v>
      </c>
      <c r="J323" s="35" t="s">
        <v>1497</v>
      </c>
    </row>
    <row r="324" spans="1:10" ht="78">
      <c r="A324" s="609"/>
      <c r="B324" s="610"/>
      <c r="C324" s="611"/>
      <c r="D324" s="611"/>
      <c r="E324" s="608" t="s">
        <v>1498</v>
      </c>
      <c r="F324" s="608" t="s">
        <v>1499</v>
      </c>
      <c r="G324" s="608" t="s">
        <v>1500</v>
      </c>
      <c r="H324" s="608" t="s">
        <v>1501</v>
      </c>
      <c r="I324" s="608" t="s">
        <v>1502</v>
      </c>
      <c r="J324" s="609"/>
    </row>
    <row r="325" spans="1:10" ht="234">
      <c r="A325" s="609"/>
      <c r="B325" s="610"/>
      <c r="C325" s="611"/>
      <c r="D325" s="611"/>
      <c r="E325" s="608" t="s">
        <v>54</v>
      </c>
      <c r="F325" s="608" t="s">
        <v>1503</v>
      </c>
      <c r="G325" s="608" t="s">
        <v>1504</v>
      </c>
      <c r="H325" s="612" t="s">
        <v>1505</v>
      </c>
      <c r="I325" s="608" t="s">
        <v>1502</v>
      </c>
      <c r="J325" s="609"/>
    </row>
    <row r="326" spans="1:10" ht="207.75">
      <c r="A326" s="609"/>
      <c r="B326" s="610"/>
      <c r="C326" s="611"/>
      <c r="D326" s="611"/>
      <c r="E326" s="608" t="s">
        <v>505</v>
      </c>
      <c r="F326" s="612" t="s">
        <v>1506</v>
      </c>
      <c r="G326" s="608" t="s">
        <v>1507</v>
      </c>
      <c r="H326" s="612" t="s">
        <v>1508</v>
      </c>
      <c r="I326" s="608" t="s">
        <v>1485</v>
      </c>
      <c r="J326" s="609"/>
    </row>
    <row r="327" spans="1:10" ht="298.5">
      <c r="A327" s="609"/>
      <c r="B327" s="610"/>
      <c r="C327" s="611"/>
      <c r="D327" s="611"/>
      <c r="E327" s="608" t="s">
        <v>508</v>
      </c>
      <c r="F327" s="612" t="s">
        <v>1509</v>
      </c>
      <c r="G327" s="608" t="s">
        <v>1510</v>
      </c>
      <c r="H327" s="612" t="s">
        <v>1511</v>
      </c>
      <c r="I327" s="608" t="s">
        <v>1485</v>
      </c>
      <c r="J327" s="609"/>
    </row>
    <row r="328" spans="1:10" ht="409.5">
      <c r="A328" s="609"/>
      <c r="B328" s="610"/>
      <c r="C328" s="611"/>
      <c r="D328" s="611"/>
      <c r="E328" s="611"/>
      <c r="F328" s="612" t="s">
        <v>1512</v>
      </c>
      <c r="G328" s="35" t="s">
        <v>1513</v>
      </c>
      <c r="H328" s="35" t="s">
        <v>1514</v>
      </c>
      <c r="I328" s="35" t="s">
        <v>1485</v>
      </c>
      <c r="J328" s="609"/>
    </row>
    <row r="329" spans="1:10" ht="195">
      <c r="A329" s="609"/>
      <c r="B329" s="610"/>
      <c r="C329" s="611"/>
      <c r="D329" s="611"/>
      <c r="E329" s="35" t="s">
        <v>197</v>
      </c>
      <c r="F329" s="612" t="s">
        <v>1515</v>
      </c>
      <c r="G329" s="35" t="s">
        <v>1516</v>
      </c>
      <c r="H329" s="612" t="s">
        <v>1517</v>
      </c>
      <c r="I329" s="35" t="s">
        <v>1485</v>
      </c>
      <c r="J329" s="609"/>
    </row>
    <row r="330" spans="1:10" ht="409.5">
      <c r="A330" s="609"/>
      <c r="B330" s="610"/>
      <c r="C330" s="611"/>
      <c r="D330" s="611"/>
      <c r="E330" s="35" t="s">
        <v>1518</v>
      </c>
      <c r="F330" s="612" t="s">
        <v>1519</v>
      </c>
      <c r="G330" s="35" t="s">
        <v>1520</v>
      </c>
      <c r="H330" s="35" t="s">
        <v>1521</v>
      </c>
      <c r="I330" s="35" t="s">
        <v>1485</v>
      </c>
      <c r="J330" s="35"/>
    </row>
    <row r="331" spans="1:10" ht="90.75">
      <c r="A331" s="315">
        <v>22</v>
      </c>
      <c r="B331" s="805" t="s">
        <v>1522</v>
      </c>
      <c r="C331" s="808" t="s">
        <v>1523</v>
      </c>
      <c r="D331" s="613"/>
      <c r="E331" s="429" t="s">
        <v>1524</v>
      </c>
      <c r="F331" s="583" t="s">
        <v>1525</v>
      </c>
      <c r="G331" s="428" t="s">
        <v>1526</v>
      </c>
      <c r="H331" s="429"/>
      <c r="I331" s="598">
        <v>0.85</v>
      </c>
      <c r="J331" s="583" t="s">
        <v>1525</v>
      </c>
    </row>
    <row r="332" spans="1:10" ht="25.5">
      <c r="A332" s="98"/>
      <c r="B332" s="806"/>
      <c r="C332" s="809"/>
      <c r="D332" s="614"/>
      <c r="E332" s="801" t="s">
        <v>49</v>
      </c>
      <c r="F332" s="583" t="s">
        <v>1527</v>
      </c>
      <c r="G332" s="615" t="s">
        <v>1528</v>
      </c>
      <c r="H332" s="583" t="s">
        <v>1529</v>
      </c>
      <c r="I332" s="802">
        <v>0.6</v>
      </c>
      <c r="J332" s="315" t="s">
        <v>1530</v>
      </c>
    </row>
    <row r="333" spans="1:10" ht="39">
      <c r="A333" s="98"/>
      <c r="B333" s="806"/>
      <c r="C333" s="809"/>
      <c r="D333" s="614"/>
      <c r="E333" s="801"/>
      <c r="F333" s="583" t="s">
        <v>1531</v>
      </c>
      <c r="G333" s="616" t="s">
        <v>1532</v>
      </c>
      <c r="H333" s="436" t="s">
        <v>1533</v>
      </c>
      <c r="I333" s="802"/>
      <c r="J333" s="593" t="s">
        <v>1534</v>
      </c>
    </row>
    <row r="334" spans="1:10" ht="39">
      <c r="A334" s="98"/>
      <c r="B334" s="806"/>
      <c r="C334" s="809"/>
      <c r="D334" s="614"/>
      <c r="E334" s="801"/>
      <c r="F334" s="583" t="s">
        <v>1535</v>
      </c>
      <c r="G334" s="616" t="s">
        <v>1536</v>
      </c>
      <c r="H334" s="436" t="s">
        <v>1537</v>
      </c>
      <c r="I334" s="802"/>
      <c r="J334" s="593" t="s">
        <v>1538</v>
      </c>
    </row>
    <row r="335" spans="1:10" ht="39">
      <c r="A335" s="98"/>
      <c r="B335" s="806"/>
      <c r="C335" s="809"/>
      <c r="D335" s="614"/>
      <c r="E335" s="801"/>
      <c r="F335" s="583" t="s">
        <v>1539</v>
      </c>
      <c r="G335" s="584"/>
      <c r="H335" s="428"/>
      <c r="I335" s="802"/>
      <c r="J335" s="97"/>
    </row>
    <row r="336" spans="1:10" ht="25.5">
      <c r="A336" s="98"/>
      <c r="B336" s="806"/>
      <c r="C336" s="809"/>
      <c r="D336" s="614"/>
      <c r="E336" s="801"/>
      <c r="F336" s="583" t="s">
        <v>1540</v>
      </c>
      <c r="G336" s="584"/>
      <c r="H336" s="428"/>
      <c r="I336" s="802"/>
      <c r="J336" s="97"/>
    </row>
    <row r="337" spans="1:10" ht="39">
      <c r="A337" s="98"/>
      <c r="B337" s="806"/>
      <c r="C337" s="809"/>
      <c r="D337" s="614"/>
      <c r="E337" s="801" t="s">
        <v>1541</v>
      </c>
      <c r="F337" s="583" t="s">
        <v>1542</v>
      </c>
      <c r="G337" s="615"/>
      <c r="H337" s="428" t="s">
        <v>1543</v>
      </c>
      <c r="I337" s="802">
        <v>0.7</v>
      </c>
      <c r="J337" s="97"/>
    </row>
    <row r="338" spans="1:10" ht="64.5">
      <c r="A338" s="98"/>
      <c r="B338" s="806"/>
      <c r="C338" s="809"/>
      <c r="D338" s="614"/>
      <c r="E338" s="801"/>
      <c r="F338" s="583" t="s">
        <v>1544</v>
      </c>
      <c r="G338" s="615" t="s">
        <v>1545</v>
      </c>
      <c r="H338" s="436" t="s">
        <v>1546</v>
      </c>
      <c r="I338" s="802"/>
      <c r="J338" s="97"/>
    </row>
    <row r="339" spans="1:10" ht="64.5">
      <c r="A339" s="98"/>
      <c r="B339" s="806"/>
      <c r="C339" s="809"/>
      <c r="D339" s="614"/>
      <c r="E339" s="801"/>
      <c r="F339" s="583" t="s">
        <v>1547</v>
      </c>
      <c r="G339" s="584"/>
      <c r="H339" s="428"/>
      <c r="I339" s="802"/>
      <c r="J339" s="583" t="s">
        <v>1547</v>
      </c>
    </row>
    <row r="340" spans="1:10" ht="103.5">
      <c r="A340" s="98"/>
      <c r="B340" s="806"/>
      <c r="C340" s="809"/>
      <c r="D340" s="614"/>
      <c r="E340" s="801"/>
      <c r="F340" s="583" t="s">
        <v>1548</v>
      </c>
      <c r="G340" s="584"/>
      <c r="H340" s="315"/>
      <c r="I340" s="802"/>
      <c r="J340" s="583" t="s">
        <v>1548</v>
      </c>
    </row>
    <row r="341" spans="1:10" ht="39">
      <c r="A341" s="98"/>
      <c r="B341" s="806"/>
      <c r="C341" s="809"/>
      <c r="D341" s="614"/>
      <c r="E341" s="801" t="s">
        <v>1549</v>
      </c>
      <c r="F341" s="315" t="s">
        <v>1550</v>
      </c>
      <c r="G341" s="811" t="s">
        <v>1551</v>
      </c>
      <c r="H341" s="428" t="s">
        <v>1552</v>
      </c>
      <c r="I341" s="802">
        <v>0.65</v>
      </c>
      <c r="J341" s="97" t="s">
        <v>1553</v>
      </c>
    </row>
    <row r="342" spans="1:10" ht="39">
      <c r="A342" s="98"/>
      <c r="B342" s="806"/>
      <c r="C342" s="809"/>
      <c r="D342" s="614"/>
      <c r="E342" s="801"/>
      <c r="F342" s="315" t="s">
        <v>1554</v>
      </c>
      <c r="G342" s="811"/>
      <c r="H342" s="428" t="s">
        <v>1555</v>
      </c>
      <c r="I342" s="802"/>
      <c r="J342" s="97" t="s">
        <v>1556</v>
      </c>
    </row>
    <row r="343" spans="1:10" ht="12.75">
      <c r="A343" s="98"/>
      <c r="B343" s="806"/>
      <c r="C343" s="809"/>
      <c r="D343" s="614"/>
      <c r="E343" s="801"/>
      <c r="F343" s="315" t="s">
        <v>1557</v>
      </c>
      <c r="G343" s="811"/>
      <c r="H343" s="617" t="s">
        <v>1558</v>
      </c>
      <c r="I343" s="802"/>
      <c r="J343" s="97"/>
    </row>
    <row r="344" spans="1:10" ht="39">
      <c r="A344" s="98"/>
      <c r="B344" s="806"/>
      <c r="C344" s="809"/>
      <c r="D344" s="614"/>
      <c r="E344" s="801" t="s">
        <v>1559</v>
      </c>
      <c r="F344" s="315" t="s">
        <v>1560</v>
      </c>
      <c r="G344" s="617"/>
      <c r="H344" s="617" t="s">
        <v>1561</v>
      </c>
      <c r="I344" s="802">
        <v>0.7</v>
      </c>
      <c r="J344" s="593" t="s">
        <v>1562</v>
      </c>
    </row>
    <row r="345" spans="1:10" ht="51.75">
      <c r="A345" s="98"/>
      <c r="B345" s="806"/>
      <c r="C345" s="809"/>
      <c r="D345" s="614"/>
      <c r="E345" s="801"/>
      <c r="F345" s="315" t="s">
        <v>1563</v>
      </c>
      <c r="G345" s="617" t="s">
        <v>1564</v>
      </c>
      <c r="H345" s="617" t="s">
        <v>1565</v>
      </c>
      <c r="I345" s="802"/>
      <c r="J345" s="97" t="s">
        <v>1566</v>
      </c>
    </row>
    <row r="346" spans="1:10" ht="90.75">
      <c r="A346" s="618"/>
      <c r="B346" s="806"/>
      <c r="C346" s="809"/>
      <c r="D346" s="614"/>
      <c r="E346" s="801" t="s">
        <v>1567</v>
      </c>
      <c r="F346" s="315" t="s">
        <v>1568</v>
      </c>
      <c r="G346" s="617"/>
      <c r="H346" s="379"/>
      <c r="I346" s="802">
        <v>0.48</v>
      </c>
      <c r="J346" s="315" t="s">
        <v>1568</v>
      </c>
    </row>
    <row r="347" spans="1:10" ht="25.5">
      <c r="A347" s="618"/>
      <c r="B347" s="806"/>
      <c r="C347" s="809"/>
      <c r="D347" s="614"/>
      <c r="E347" s="801"/>
      <c r="F347" s="315" t="s">
        <v>1569</v>
      </c>
      <c r="G347" s="617"/>
      <c r="H347" s="379" t="s">
        <v>1570</v>
      </c>
      <c r="I347" s="802"/>
      <c r="J347" s="97"/>
    </row>
    <row r="348" spans="1:10" ht="39">
      <c r="A348" s="618"/>
      <c r="B348" s="806"/>
      <c r="C348" s="809"/>
      <c r="D348" s="614"/>
      <c r="E348" s="801"/>
      <c r="F348" s="315" t="s">
        <v>1571</v>
      </c>
      <c r="G348" s="617"/>
      <c r="H348" s="379"/>
      <c r="I348" s="802"/>
      <c r="J348" s="315" t="s">
        <v>1571</v>
      </c>
    </row>
    <row r="349" spans="1:10" ht="25.5">
      <c r="A349" s="618"/>
      <c r="B349" s="806"/>
      <c r="C349" s="809"/>
      <c r="D349" s="614"/>
      <c r="E349" s="801"/>
      <c r="F349" s="315" t="s">
        <v>1572</v>
      </c>
      <c r="G349" s="315" t="s">
        <v>1573</v>
      </c>
      <c r="H349" s="619" t="s">
        <v>1574</v>
      </c>
      <c r="I349" s="802"/>
      <c r="J349" s="315" t="s">
        <v>1572</v>
      </c>
    </row>
    <row r="350" spans="1:10" ht="25.5">
      <c r="A350" s="618"/>
      <c r="B350" s="806"/>
      <c r="C350" s="809"/>
      <c r="D350" s="614"/>
      <c r="E350" s="801"/>
      <c r="F350" s="315" t="s">
        <v>1575</v>
      </c>
      <c r="G350" s="617"/>
      <c r="H350" s="379" t="s">
        <v>1576</v>
      </c>
      <c r="I350" s="802"/>
      <c r="J350" s="315" t="s">
        <v>1575</v>
      </c>
    </row>
    <row r="351" spans="1:10" ht="25.5">
      <c r="A351" s="618"/>
      <c r="B351" s="806"/>
      <c r="C351" s="809"/>
      <c r="D351" s="614"/>
      <c r="E351" s="801"/>
      <c r="F351" s="315" t="s">
        <v>1577</v>
      </c>
      <c r="G351" s="617"/>
      <c r="H351" s="379"/>
      <c r="I351" s="802"/>
      <c r="J351" s="315" t="s">
        <v>1577</v>
      </c>
    </row>
    <row r="352" spans="1:10" ht="90.75">
      <c r="A352" s="618"/>
      <c r="B352" s="806"/>
      <c r="C352" s="809"/>
      <c r="D352" s="614"/>
      <c r="E352" s="801" t="s">
        <v>1578</v>
      </c>
      <c r="F352" s="379" t="s">
        <v>1579</v>
      </c>
      <c r="G352" s="379" t="s">
        <v>1580</v>
      </c>
      <c r="H352" s="379" t="s">
        <v>1581</v>
      </c>
      <c r="I352" s="803">
        <v>0.5</v>
      </c>
      <c r="J352" s="593" t="s">
        <v>1582</v>
      </c>
    </row>
    <row r="353" spans="1:10" ht="78">
      <c r="A353" s="618"/>
      <c r="B353" s="806"/>
      <c r="C353" s="809"/>
      <c r="D353" s="614"/>
      <c r="E353" s="801"/>
      <c r="F353" s="379" t="s">
        <v>1583</v>
      </c>
      <c r="G353" s="315" t="s">
        <v>1584</v>
      </c>
      <c r="H353" s="315" t="s">
        <v>1585</v>
      </c>
      <c r="I353" s="803"/>
      <c r="J353" s="379" t="s">
        <v>1586</v>
      </c>
    </row>
    <row r="354" spans="1:10" ht="39">
      <c r="A354" s="618"/>
      <c r="B354" s="806"/>
      <c r="C354" s="809"/>
      <c r="D354" s="614"/>
      <c r="E354" s="801"/>
      <c r="F354" s="379" t="s">
        <v>1587</v>
      </c>
      <c r="G354" s="379" t="s">
        <v>1587</v>
      </c>
      <c r="H354" s="620" t="s">
        <v>1588</v>
      </c>
      <c r="I354" s="803"/>
      <c r="J354" s="379" t="s">
        <v>1587</v>
      </c>
    </row>
    <row r="355" spans="1:10" ht="64.5">
      <c r="A355" s="618"/>
      <c r="B355" s="807"/>
      <c r="C355" s="810"/>
      <c r="D355" s="621"/>
      <c r="E355" s="801"/>
      <c r="F355" s="379" t="s">
        <v>1589</v>
      </c>
      <c r="G355" s="379" t="s">
        <v>1589</v>
      </c>
      <c r="H355" s="315" t="s">
        <v>1590</v>
      </c>
      <c r="I355" s="803"/>
      <c r="J355" s="379" t="s">
        <v>1589</v>
      </c>
    </row>
    <row r="356" spans="1:10" ht="234">
      <c r="A356" s="568">
        <v>23</v>
      </c>
      <c r="B356" s="569" t="s">
        <v>1591</v>
      </c>
      <c r="C356" s="568" t="s">
        <v>1592</v>
      </c>
      <c r="D356" s="622"/>
      <c r="E356" s="427" t="s">
        <v>505</v>
      </c>
      <c r="F356" s="736" t="s">
        <v>1593</v>
      </c>
      <c r="G356" s="736" t="s">
        <v>1594</v>
      </c>
      <c r="H356" s="736" t="s">
        <v>1595</v>
      </c>
      <c r="I356" s="54"/>
      <c r="J356" s="736" t="s">
        <v>1596</v>
      </c>
    </row>
    <row r="357" spans="1:10" ht="273">
      <c r="A357" s="91"/>
      <c r="B357" s="623"/>
      <c r="C357" s="624"/>
      <c r="D357" s="625"/>
      <c r="E357" s="427" t="s">
        <v>662</v>
      </c>
      <c r="F357" s="736" t="s">
        <v>1597</v>
      </c>
      <c r="G357" s="359" t="s">
        <v>1598</v>
      </c>
      <c r="H357" s="359" t="s">
        <v>1599</v>
      </c>
      <c r="I357" s="54"/>
      <c r="J357" s="359" t="s">
        <v>1600</v>
      </c>
    </row>
    <row r="358" spans="1:10" ht="103.5">
      <c r="A358" s="91"/>
      <c r="B358" s="623"/>
      <c r="C358" s="624"/>
      <c r="D358" s="625"/>
      <c r="E358" s="427" t="s">
        <v>521</v>
      </c>
      <c r="F358" s="35" t="s">
        <v>1601</v>
      </c>
      <c r="G358" s="3" t="s">
        <v>1602</v>
      </c>
      <c r="H358" s="122" t="s">
        <v>1603</v>
      </c>
      <c r="I358" s="54"/>
      <c r="J358" s="35" t="s">
        <v>1601</v>
      </c>
    </row>
    <row r="359" spans="1:10" ht="51.75">
      <c r="A359" s="91"/>
      <c r="B359" s="623"/>
      <c r="C359" s="624"/>
      <c r="D359" s="625"/>
      <c r="E359" s="427" t="s">
        <v>62</v>
      </c>
      <c r="F359" s="35" t="s">
        <v>1604</v>
      </c>
      <c r="G359" s="3" t="s">
        <v>1605</v>
      </c>
      <c r="H359" s="54" t="s">
        <v>1606</v>
      </c>
      <c r="I359" s="54"/>
      <c r="J359" s="54"/>
    </row>
    <row r="360" spans="1:10" ht="103.5">
      <c r="A360" s="91"/>
      <c r="B360" s="623"/>
      <c r="C360" s="624"/>
      <c r="D360" s="625"/>
      <c r="E360" s="427" t="s">
        <v>106</v>
      </c>
      <c r="F360" s="35" t="s">
        <v>1607</v>
      </c>
      <c r="G360" s="3"/>
      <c r="H360" s="3" t="s">
        <v>1608</v>
      </c>
      <c r="I360" s="54"/>
      <c r="J360" s="35" t="s">
        <v>1607</v>
      </c>
    </row>
    <row r="361" spans="1:10" ht="156">
      <c r="A361" s="91"/>
      <c r="B361" s="623"/>
      <c r="C361" s="624"/>
      <c r="D361" s="625"/>
      <c r="E361" s="427" t="s">
        <v>194</v>
      </c>
      <c r="F361" s="3" t="s">
        <v>1609</v>
      </c>
      <c r="G361" s="3" t="s">
        <v>1610</v>
      </c>
      <c r="H361" s="737" t="s">
        <v>1611</v>
      </c>
      <c r="I361" s="54"/>
      <c r="J361" s="54" t="s">
        <v>1612</v>
      </c>
    </row>
    <row r="362" spans="1:10" ht="64.5">
      <c r="A362" s="91"/>
      <c r="B362" s="623"/>
      <c r="C362" s="624"/>
      <c r="D362" s="625"/>
      <c r="E362" s="427" t="s">
        <v>197</v>
      </c>
      <c r="F362" s="738" t="s">
        <v>1613</v>
      </c>
      <c r="G362" s="3" t="s">
        <v>1614</v>
      </c>
      <c r="H362" s="3" t="s">
        <v>1615</v>
      </c>
      <c r="I362" s="54"/>
      <c r="J362" s="738" t="s">
        <v>1616</v>
      </c>
    </row>
    <row r="363" spans="1:10" ht="156">
      <c r="A363" s="522"/>
      <c r="B363" s="623"/>
      <c r="C363" s="624"/>
      <c r="D363" s="92"/>
      <c r="E363" s="427" t="s">
        <v>105</v>
      </c>
      <c r="F363" s="739" t="s">
        <v>1694</v>
      </c>
      <c r="G363" s="10" t="s">
        <v>1617</v>
      </c>
      <c r="H363" s="3" t="s">
        <v>1618</v>
      </c>
      <c r="I363" s="9"/>
      <c r="J363" s="54" t="s">
        <v>1619</v>
      </c>
    </row>
    <row r="364" spans="1:10" ht="312">
      <c r="A364" s="575">
        <v>24</v>
      </c>
      <c r="B364" s="576" t="s">
        <v>1620</v>
      </c>
      <c r="C364" s="626" t="s">
        <v>1621</v>
      </c>
      <c r="D364" s="627" t="s">
        <v>1622</v>
      </c>
      <c r="E364" s="428" t="s">
        <v>49</v>
      </c>
      <c r="F364" s="605" t="s">
        <v>1623</v>
      </c>
      <c r="G364" s="379" t="s">
        <v>1624</v>
      </c>
      <c r="H364" s="583" t="s">
        <v>1625</v>
      </c>
      <c r="I364" s="314">
        <v>0.5</v>
      </c>
      <c r="J364" s="605" t="s">
        <v>1626</v>
      </c>
    </row>
    <row r="365" spans="1:10" ht="312">
      <c r="A365" s="95"/>
      <c r="B365" s="585"/>
      <c r="C365" s="95"/>
      <c r="D365" s="95"/>
      <c r="E365" s="428" t="s">
        <v>508</v>
      </c>
      <c r="F365" s="315" t="s">
        <v>1627</v>
      </c>
      <c r="G365" s="617" t="s">
        <v>1628</v>
      </c>
      <c r="H365" s="379" t="s">
        <v>1629</v>
      </c>
      <c r="I365" s="314">
        <v>0.6</v>
      </c>
      <c r="J365" s="315" t="s">
        <v>1627</v>
      </c>
    </row>
    <row r="366" spans="1:10" ht="78">
      <c r="A366" s="96"/>
      <c r="B366" s="586"/>
      <c r="C366" s="96"/>
      <c r="D366" s="96"/>
      <c r="E366" s="593" t="s">
        <v>106</v>
      </c>
      <c r="F366" s="628" t="s">
        <v>1630</v>
      </c>
      <c r="G366" s="629" t="s">
        <v>1631</v>
      </c>
      <c r="H366" s="628" t="s">
        <v>1632</v>
      </c>
      <c r="I366" s="318">
        <v>0.75</v>
      </c>
      <c r="J366" s="630" t="s">
        <v>1633</v>
      </c>
    </row>
    <row r="367" spans="1:10" ht="103.5">
      <c r="A367" s="428"/>
      <c r="B367" s="435"/>
      <c r="C367" s="428"/>
      <c r="D367" s="582"/>
      <c r="E367" s="593" t="s">
        <v>186</v>
      </c>
      <c r="F367" s="628" t="s">
        <v>1634</v>
      </c>
      <c r="G367" s="629" t="s">
        <v>1635</v>
      </c>
      <c r="H367" s="628" t="s">
        <v>1636</v>
      </c>
      <c r="I367" s="318">
        <v>0.8</v>
      </c>
      <c r="J367" s="630" t="s">
        <v>1637</v>
      </c>
    </row>
    <row r="368" spans="1:10" ht="39">
      <c r="A368" s="428"/>
      <c r="B368" s="435"/>
      <c r="C368" s="428"/>
      <c r="D368" s="582"/>
      <c r="E368" s="593" t="s">
        <v>535</v>
      </c>
      <c r="F368" s="631" t="s">
        <v>1638</v>
      </c>
      <c r="G368" s="629" t="s">
        <v>1639</v>
      </c>
      <c r="H368" s="628" t="s">
        <v>1640</v>
      </c>
      <c r="I368" s="314">
        <v>1</v>
      </c>
      <c r="J368" s="632">
        <v>0</v>
      </c>
    </row>
    <row r="369" spans="1:10" ht="51.75">
      <c r="A369" s="428"/>
      <c r="B369" s="435"/>
      <c r="C369" s="428"/>
      <c r="D369" s="582"/>
      <c r="E369" s="593" t="s">
        <v>437</v>
      </c>
      <c r="F369" s="628" t="s">
        <v>1641</v>
      </c>
      <c r="G369" s="629" t="s">
        <v>1642</v>
      </c>
      <c r="H369" s="628"/>
      <c r="I369" s="314">
        <v>0.5</v>
      </c>
      <c r="J369" s="633" t="s">
        <v>1643</v>
      </c>
    </row>
    <row r="370" spans="1:10" ht="12.75">
      <c r="A370" s="791"/>
      <c r="B370" s="792"/>
      <c r="C370" s="791"/>
      <c r="D370" s="791"/>
      <c r="E370" s="795" t="s">
        <v>105</v>
      </c>
      <c r="F370" s="798" t="s">
        <v>1644</v>
      </c>
      <c r="G370" s="778" t="s">
        <v>1645</v>
      </c>
      <c r="H370" s="779" t="s">
        <v>1646</v>
      </c>
      <c r="I370" s="780">
        <v>0.7</v>
      </c>
      <c r="J370" s="783" t="s">
        <v>1647</v>
      </c>
    </row>
    <row r="371" spans="1:10" ht="12.75">
      <c r="A371" s="781"/>
      <c r="B371" s="793"/>
      <c r="C371" s="781"/>
      <c r="D371" s="781"/>
      <c r="E371" s="796"/>
      <c r="F371" s="799"/>
      <c r="G371" s="778"/>
      <c r="H371" s="779"/>
      <c r="I371" s="781"/>
      <c r="J371" s="784"/>
    </row>
    <row r="372" spans="1:10" ht="12.75">
      <c r="A372" s="782"/>
      <c r="B372" s="794"/>
      <c r="C372" s="782"/>
      <c r="D372" s="782"/>
      <c r="E372" s="797"/>
      <c r="F372" s="800"/>
      <c r="G372" s="778"/>
      <c r="H372" s="779"/>
      <c r="I372" s="782"/>
      <c r="J372" s="785"/>
    </row>
    <row r="373" spans="1:10" ht="90.75">
      <c r="A373" s="428"/>
      <c r="B373" s="435"/>
      <c r="C373" s="428"/>
      <c r="D373" s="582"/>
      <c r="E373" s="635" t="s">
        <v>1648</v>
      </c>
      <c r="F373" s="628" t="s">
        <v>1649</v>
      </c>
      <c r="G373" s="629" t="s">
        <v>1650</v>
      </c>
      <c r="H373" s="634" t="s">
        <v>1651</v>
      </c>
      <c r="I373" s="314">
        <v>0.95</v>
      </c>
      <c r="J373" s="636" t="s">
        <v>1652</v>
      </c>
    </row>
    <row r="374" spans="1:10" ht="12.75">
      <c r="A374" s="786">
        <v>25</v>
      </c>
      <c r="B374" s="787" t="s">
        <v>1653</v>
      </c>
      <c r="C374" s="786" t="s">
        <v>1695</v>
      </c>
      <c r="D374" s="788" t="s">
        <v>1654</v>
      </c>
      <c r="E374" s="427"/>
      <c r="F374" s="34"/>
      <c r="G374" s="115"/>
      <c r="H374" s="115"/>
      <c r="I374" s="573"/>
      <c r="J374" s="9"/>
    </row>
    <row r="375" spans="1:10" ht="51.75">
      <c r="A375" s="786"/>
      <c r="B375" s="787"/>
      <c r="C375" s="786"/>
      <c r="D375" s="789"/>
      <c r="E375" s="427" t="s">
        <v>49</v>
      </c>
      <c r="F375" s="34" t="s">
        <v>1658</v>
      </c>
      <c r="G375" s="252" t="s">
        <v>1659</v>
      </c>
      <c r="H375" s="115" t="s">
        <v>1660</v>
      </c>
      <c r="I375" s="9">
        <v>0.69</v>
      </c>
      <c r="J375" s="9">
        <v>0.31</v>
      </c>
    </row>
    <row r="376" spans="1:10" ht="64.5">
      <c r="A376" s="786"/>
      <c r="B376" s="787"/>
      <c r="C376" s="786"/>
      <c r="D376" s="789"/>
      <c r="E376" s="427" t="s">
        <v>662</v>
      </c>
      <c r="F376" s="34" t="s">
        <v>1655</v>
      </c>
      <c r="G376" s="115" t="s">
        <v>1656</v>
      </c>
      <c r="H376" s="115" t="s">
        <v>1657</v>
      </c>
      <c r="I376" s="573">
        <v>0.9</v>
      </c>
      <c r="J376" s="9">
        <v>0.1</v>
      </c>
    </row>
    <row r="377" spans="1:10" ht="25.5">
      <c r="A377" s="786"/>
      <c r="B377" s="787"/>
      <c r="C377" s="786"/>
      <c r="D377" s="789"/>
      <c r="E377" s="427" t="s">
        <v>105</v>
      </c>
      <c r="F377" s="34" t="s">
        <v>1661</v>
      </c>
      <c r="G377" s="740" t="s">
        <v>275</v>
      </c>
      <c r="H377" s="115"/>
      <c r="I377" s="573">
        <v>0.3</v>
      </c>
      <c r="J377" s="9">
        <v>0.7</v>
      </c>
    </row>
    <row r="378" spans="1:10" ht="12.75">
      <c r="A378" s="786"/>
      <c r="B378" s="787"/>
      <c r="C378" s="786"/>
      <c r="D378" s="789"/>
      <c r="E378" s="427" t="s">
        <v>437</v>
      </c>
      <c r="F378" s="34"/>
      <c r="G378" s="115"/>
      <c r="H378" s="115"/>
      <c r="I378" s="573"/>
      <c r="J378" s="9"/>
    </row>
    <row r="379" spans="1:10" ht="25.5">
      <c r="A379" s="786"/>
      <c r="B379" s="787"/>
      <c r="C379" s="786"/>
      <c r="D379" s="789"/>
      <c r="E379" s="427" t="s">
        <v>1662</v>
      </c>
      <c r="F379" s="34" t="s">
        <v>1663</v>
      </c>
      <c r="G379" s="115"/>
      <c r="H379" s="115"/>
      <c r="I379" s="573"/>
      <c r="J379" s="9"/>
    </row>
    <row r="380" spans="1:10" ht="12.75">
      <c r="A380" s="786"/>
      <c r="B380" s="787"/>
      <c r="C380" s="786"/>
      <c r="D380" s="789"/>
      <c r="E380" s="427" t="s">
        <v>106</v>
      </c>
      <c r="F380" s="34"/>
      <c r="G380" s="115"/>
      <c r="H380" s="115"/>
      <c r="I380" s="573"/>
      <c r="J380" s="9"/>
    </row>
    <row r="381" spans="1:10" ht="12.75">
      <c r="A381" s="786"/>
      <c r="B381" s="787"/>
      <c r="C381" s="786"/>
      <c r="D381" s="790"/>
      <c r="E381" s="427" t="s">
        <v>59</v>
      </c>
      <c r="F381" s="34"/>
      <c r="G381" s="115"/>
      <c r="H381" s="115"/>
      <c r="I381" s="573"/>
      <c r="J381" s="9"/>
    </row>
    <row r="382" spans="1:10" ht="117">
      <c r="A382" s="937">
        <v>26</v>
      </c>
      <c r="B382" s="805" t="s">
        <v>817</v>
      </c>
      <c r="C382" s="932" t="s">
        <v>1717</v>
      </c>
      <c r="D382" s="935"/>
      <c r="E382" s="413" t="s">
        <v>138</v>
      </c>
      <c r="F382" s="315" t="s">
        <v>818</v>
      </c>
      <c r="G382" s="379" t="s">
        <v>819</v>
      </c>
      <c r="H382" s="379" t="s">
        <v>820</v>
      </c>
      <c r="I382" s="314">
        <v>0.75</v>
      </c>
      <c r="J382" s="315" t="s">
        <v>821</v>
      </c>
    </row>
    <row r="383" spans="1:10" ht="12.75">
      <c r="A383" s="937"/>
      <c r="B383" s="806"/>
      <c r="C383" s="933"/>
      <c r="D383" s="936"/>
      <c r="E383" s="431" t="s">
        <v>54</v>
      </c>
      <c r="F383" s="93"/>
      <c r="G383" s="679"/>
      <c r="H383" s="679"/>
      <c r="I383" s="743"/>
      <c r="J383" s="93"/>
    </row>
    <row r="384" spans="1:10" ht="25.5">
      <c r="A384" s="937"/>
      <c r="B384" s="806"/>
      <c r="C384" s="933"/>
      <c r="D384" s="936"/>
      <c r="E384" s="431" t="s">
        <v>49</v>
      </c>
      <c r="F384" s="93"/>
      <c r="G384" s="679"/>
      <c r="H384" s="679"/>
      <c r="I384" s="743"/>
      <c r="J384" s="93"/>
    </row>
    <row r="385" spans="1:10" ht="168.75">
      <c r="A385" s="413"/>
      <c r="B385" s="806"/>
      <c r="C385" s="933"/>
      <c r="D385" s="936"/>
      <c r="E385" s="424" t="s">
        <v>822</v>
      </c>
      <c r="F385" s="741" t="s">
        <v>823</v>
      </c>
      <c r="G385" s="742" t="s">
        <v>824</v>
      </c>
      <c r="H385" s="742" t="s">
        <v>825</v>
      </c>
      <c r="I385" s="743">
        <v>0.85</v>
      </c>
      <c r="J385" s="93" t="s">
        <v>826</v>
      </c>
    </row>
    <row r="386" spans="1:10" ht="156">
      <c r="A386" s="744"/>
      <c r="B386" s="806"/>
      <c r="C386" s="933"/>
      <c r="D386" s="936"/>
      <c r="E386" s="413" t="s">
        <v>827</v>
      </c>
      <c r="F386" s="745" t="s">
        <v>828</v>
      </c>
      <c r="G386" s="684" t="s">
        <v>829</v>
      </c>
      <c r="H386" s="315" t="s">
        <v>830</v>
      </c>
      <c r="I386" s="314">
        <v>0.65</v>
      </c>
      <c r="J386" s="315" t="s">
        <v>831</v>
      </c>
    </row>
    <row r="387" spans="1:10" ht="64.5">
      <c r="A387" s="852"/>
      <c r="B387" s="806"/>
      <c r="C387" s="933"/>
      <c r="D387" s="936"/>
      <c r="E387" s="791" t="s">
        <v>832</v>
      </c>
      <c r="F387" s="315" t="s">
        <v>833</v>
      </c>
      <c r="G387" s="659" t="s">
        <v>834</v>
      </c>
      <c r="H387" s="659" t="s">
        <v>834</v>
      </c>
      <c r="I387" s="853">
        <v>0.75</v>
      </c>
      <c r="J387" s="379" t="s">
        <v>835</v>
      </c>
    </row>
    <row r="388" spans="1:10" ht="39">
      <c r="A388" s="852"/>
      <c r="B388" s="806"/>
      <c r="C388" s="933"/>
      <c r="D388" s="936"/>
      <c r="E388" s="851"/>
      <c r="F388" s="413" t="s">
        <v>836</v>
      </c>
      <c r="G388" s="747" t="s">
        <v>837</v>
      </c>
      <c r="H388" s="748" t="s">
        <v>837</v>
      </c>
      <c r="I388" s="814"/>
      <c r="J388" s="379"/>
    </row>
    <row r="389" spans="1:10" ht="39">
      <c r="A389" s="746"/>
      <c r="B389" s="806"/>
      <c r="C389" s="933"/>
      <c r="D389" s="936"/>
      <c r="E389" s="428" t="s">
        <v>1715</v>
      </c>
      <c r="F389" s="428"/>
      <c r="G389" s="747"/>
      <c r="H389" s="748"/>
      <c r="I389" s="430"/>
      <c r="J389" s="379"/>
    </row>
    <row r="390" spans="1:10" ht="12.75">
      <c r="A390" s="746"/>
      <c r="B390" s="806"/>
      <c r="C390" s="933"/>
      <c r="D390" s="936"/>
      <c r="E390" s="432" t="s">
        <v>106</v>
      </c>
      <c r="F390" s="428"/>
      <c r="G390" s="747"/>
      <c r="H390" s="748"/>
      <c r="I390" s="430"/>
      <c r="J390" s="379"/>
    </row>
    <row r="391" spans="1:10" ht="51.75">
      <c r="A391" s="852"/>
      <c r="B391" s="806"/>
      <c r="C391" s="933"/>
      <c r="D391" s="936"/>
      <c r="E391" s="791" t="s">
        <v>105</v>
      </c>
      <c r="F391" s="413" t="s">
        <v>547</v>
      </c>
      <c r="G391" s="659" t="s">
        <v>838</v>
      </c>
      <c r="H391" s="659" t="s">
        <v>839</v>
      </c>
      <c r="I391" s="748"/>
      <c r="J391" s="379" t="s">
        <v>840</v>
      </c>
    </row>
    <row r="392" spans="1:10" ht="64.5">
      <c r="A392" s="852"/>
      <c r="B392" s="806"/>
      <c r="C392" s="933"/>
      <c r="D392" s="936"/>
      <c r="E392" s="781"/>
      <c r="F392" s="413" t="s">
        <v>841</v>
      </c>
      <c r="G392" s="662"/>
      <c r="H392" s="98"/>
      <c r="I392" s="98"/>
      <c r="J392" s="379" t="s">
        <v>842</v>
      </c>
    </row>
    <row r="393" spans="1:10" ht="129.75">
      <c r="A393" s="852"/>
      <c r="B393" s="806"/>
      <c r="C393" s="933"/>
      <c r="D393" s="936"/>
      <c r="E393" s="781"/>
      <c r="F393" s="413" t="s">
        <v>843</v>
      </c>
      <c r="G393" s="662"/>
      <c r="H393" s="98"/>
      <c r="I393" s="98"/>
      <c r="J393" s="379" t="s">
        <v>844</v>
      </c>
    </row>
    <row r="394" spans="1:10" ht="25.5">
      <c r="A394" s="852"/>
      <c r="B394" s="806"/>
      <c r="C394" s="933"/>
      <c r="D394" s="936"/>
      <c r="E394" s="781"/>
      <c r="F394" s="431" t="s">
        <v>845</v>
      </c>
      <c r="G394" s="960"/>
      <c r="H394" s="961"/>
      <c r="I394" s="961"/>
      <c r="J394" s="679" t="s">
        <v>846</v>
      </c>
    </row>
    <row r="395" spans="1:10" ht="51.75">
      <c r="A395" s="89"/>
      <c r="B395" s="317"/>
      <c r="C395" s="97"/>
      <c r="D395" s="97"/>
      <c r="E395" s="428" t="s">
        <v>1716</v>
      </c>
      <c r="F395" s="963"/>
      <c r="G395" s="964"/>
      <c r="H395" s="963"/>
      <c r="I395" s="98"/>
      <c r="J395" s="962"/>
    </row>
    <row r="396" spans="1:10" ht="12.75">
      <c r="A396" s="89"/>
      <c r="B396" s="317"/>
      <c r="C396" s="97"/>
      <c r="D396" s="97"/>
      <c r="E396" s="428" t="s">
        <v>1664</v>
      </c>
      <c r="F396" s="963"/>
      <c r="G396" s="964"/>
      <c r="H396" s="963"/>
      <c r="I396" s="98"/>
      <c r="J396" s="962"/>
    </row>
  </sheetData>
  <sheetProtection/>
  <mergeCells count="180">
    <mergeCell ref="K5:K12"/>
    <mergeCell ref="A1:J1"/>
    <mergeCell ref="E2:J2"/>
    <mergeCell ref="A2:A3"/>
    <mergeCell ref="B2:B3"/>
    <mergeCell ref="B5:B12"/>
    <mergeCell ref="A5:A12"/>
    <mergeCell ref="C2:D2"/>
    <mergeCell ref="C5:C12"/>
    <mergeCell ref="D5:D12"/>
    <mergeCell ref="B55:B61"/>
    <mergeCell ref="C55:C61"/>
    <mergeCell ref="D55:D61"/>
    <mergeCell ref="I134:I135"/>
    <mergeCell ref="A138:A140"/>
    <mergeCell ref="E138:E140"/>
    <mergeCell ref="I138:I140"/>
    <mergeCell ref="E38:E42"/>
    <mergeCell ref="C16:C18"/>
    <mergeCell ref="A43:A44"/>
    <mergeCell ref="B43:B44"/>
    <mergeCell ref="C43:C44"/>
    <mergeCell ref="D43:D44"/>
    <mergeCell ref="E43:E44"/>
    <mergeCell ref="E16:E18"/>
    <mergeCell ref="E19:E23"/>
    <mergeCell ref="E26:E27"/>
    <mergeCell ref="E28:E32"/>
    <mergeCell ref="E33:E34"/>
    <mergeCell ref="E36:E37"/>
    <mergeCell ref="E72:E73"/>
    <mergeCell ref="I72:I73"/>
    <mergeCell ref="C62:C63"/>
    <mergeCell ref="D62:D63"/>
    <mergeCell ref="E82:E83"/>
    <mergeCell ref="E85:E86"/>
    <mergeCell ref="E87:E88"/>
    <mergeCell ref="E91:E95"/>
    <mergeCell ref="E96:E98"/>
    <mergeCell ref="A134:A135"/>
    <mergeCell ref="B134:B135"/>
    <mergeCell ref="D134:D135"/>
    <mergeCell ref="E134:E135"/>
    <mergeCell ref="E125:E128"/>
    <mergeCell ref="C130:C133"/>
    <mergeCell ref="D130:D133"/>
    <mergeCell ref="E130:E133"/>
    <mergeCell ref="E118:E119"/>
    <mergeCell ref="A120:A121"/>
    <mergeCell ref="E120:E121"/>
    <mergeCell ref="A123:A124"/>
    <mergeCell ref="E123:E124"/>
    <mergeCell ref="B151:B154"/>
    <mergeCell ref="C151:C154"/>
    <mergeCell ref="D151:D154"/>
    <mergeCell ref="A125:A128"/>
    <mergeCell ref="A99:A101"/>
    <mergeCell ref="A143:A144"/>
    <mergeCell ref="B143:B144"/>
    <mergeCell ref="D143:D144"/>
    <mergeCell ref="A130:A133"/>
    <mergeCell ref="B130:B133"/>
    <mergeCell ref="E99:E101"/>
    <mergeCell ref="A102:A107"/>
    <mergeCell ref="E102:E107"/>
    <mergeCell ref="A109:A110"/>
    <mergeCell ref="E109:E110"/>
    <mergeCell ref="C99:C129"/>
    <mergeCell ref="A112:A116"/>
    <mergeCell ref="E112:E116"/>
    <mergeCell ref="A118:A119"/>
    <mergeCell ref="E143:E144"/>
    <mergeCell ref="I143:I144"/>
    <mergeCell ref="A146:A148"/>
    <mergeCell ref="E146:E148"/>
    <mergeCell ref="I146:I148"/>
    <mergeCell ref="A155:A159"/>
    <mergeCell ref="B155:B158"/>
    <mergeCell ref="C155:C158"/>
    <mergeCell ref="D155:D159"/>
    <mergeCell ref="A151:A154"/>
    <mergeCell ref="A160:A162"/>
    <mergeCell ref="B160:B162"/>
    <mergeCell ref="C160:C162"/>
    <mergeCell ref="D160:D162"/>
    <mergeCell ref="E160:E163"/>
    <mergeCell ref="B169:B171"/>
    <mergeCell ref="C169:C171"/>
    <mergeCell ref="B172:B184"/>
    <mergeCell ref="C172:C184"/>
    <mergeCell ref="D172:D184"/>
    <mergeCell ref="E179:E180"/>
    <mergeCell ref="A391:A394"/>
    <mergeCell ref="E391:E394"/>
    <mergeCell ref="D185:D186"/>
    <mergeCell ref="E185:E189"/>
    <mergeCell ref="E221:E222"/>
    <mergeCell ref="E223:E225"/>
    <mergeCell ref="I179:I180"/>
    <mergeCell ref="B382:B394"/>
    <mergeCell ref="C382:C394"/>
    <mergeCell ref="D382:D394"/>
    <mergeCell ref="A387:A388"/>
    <mergeCell ref="E387:E388"/>
    <mergeCell ref="I387:I388"/>
    <mergeCell ref="A185:A186"/>
    <mergeCell ref="B185:B186"/>
    <mergeCell ref="C185:C186"/>
    <mergeCell ref="I185:I187"/>
    <mergeCell ref="B188:B189"/>
    <mergeCell ref="I188:I189"/>
    <mergeCell ref="C190:C192"/>
    <mergeCell ref="C198:C199"/>
    <mergeCell ref="B210:B233"/>
    <mergeCell ref="C210:C233"/>
    <mergeCell ref="D210:D233"/>
    <mergeCell ref="E210:E213"/>
    <mergeCell ref="E214:E220"/>
    <mergeCell ref="E226:E227"/>
    <mergeCell ref="E228:E232"/>
    <mergeCell ref="G231:H231"/>
    <mergeCell ref="B234:B240"/>
    <mergeCell ref="C234:C240"/>
    <mergeCell ref="D234:D240"/>
    <mergeCell ref="G234:G240"/>
    <mergeCell ref="G245:G247"/>
    <mergeCell ref="H245:H247"/>
    <mergeCell ref="I245:I247"/>
    <mergeCell ref="E249:E250"/>
    <mergeCell ref="G249:G264"/>
    <mergeCell ref="G266:G267"/>
    <mergeCell ref="G272:G276"/>
    <mergeCell ref="G278:G279"/>
    <mergeCell ref="A289:A290"/>
    <mergeCell ref="A292:A294"/>
    <mergeCell ref="C292:C295"/>
    <mergeCell ref="E292:E294"/>
    <mergeCell ref="I292:I294"/>
    <mergeCell ref="A295:A301"/>
    <mergeCell ref="E295:E301"/>
    <mergeCell ref="I295:I301"/>
    <mergeCell ref="A302:A303"/>
    <mergeCell ref="E302:E303"/>
    <mergeCell ref="I302:I303"/>
    <mergeCell ref="A304:A306"/>
    <mergeCell ref="E304:E306"/>
    <mergeCell ref="I304:I306"/>
    <mergeCell ref="A307:A308"/>
    <mergeCell ref="E307:E308"/>
    <mergeCell ref="I307:I308"/>
    <mergeCell ref="C309:C310"/>
    <mergeCell ref="B331:B355"/>
    <mergeCell ref="C331:C355"/>
    <mergeCell ref="E332:E336"/>
    <mergeCell ref="I332:I336"/>
    <mergeCell ref="E337:E340"/>
    <mergeCell ref="I337:I340"/>
    <mergeCell ref="E341:E343"/>
    <mergeCell ref="G341:G343"/>
    <mergeCell ref="I341:I343"/>
    <mergeCell ref="C370:C372"/>
    <mergeCell ref="D370:D372"/>
    <mergeCell ref="E370:E372"/>
    <mergeCell ref="F370:F372"/>
    <mergeCell ref="E344:E345"/>
    <mergeCell ref="I344:I345"/>
    <mergeCell ref="E346:E351"/>
    <mergeCell ref="I346:I351"/>
    <mergeCell ref="E352:E355"/>
    <mergeCell ref="I352:I355"/>
    <mergeCell ref="G370:G372"/>
    <mergeCell ref="H370:H372"/>
    <mergeCell ref="I370:I372"/>
    <mergeCell ref="J370:J372"/>
    <mergeCell ref="A374:A381"/>
    <mergeCell ref="B374:B381"/>
    <mergeCell ref="C374:C381"/>
    <mergeCell ref="D374:D381"/>
    <mergeCell ref="A370:A372"/>
    <mergeCell ref="B370:B372"/>
  </mergeCells>
  <printOptions/>
  <pageMargins left="0.41" right="0.2" top="0.4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2015-08-07T07:05:45Z</cp:lastPrinted>
  <dcterms:created xsi:type="dcterms:W3CDTF">2015-06-06T07:52:51Z</dcterms:created>
  <dcterms:modified xsi:type="dcterms:W3CDTF">2015-08-08T03:50:16Z</dcterms:modified>
  <cp:category/>
  <cp:version/>
  <cp:contentType/>
  <cp:contentStatus/>
</cp:coreProperties>
</file>