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worksheets/sheet38.xml" ContentType="application/vnd.openxmlformats-officedocument.spreadsheetml.worksheet+xml"/>
  <Override PartName="/xl/drawings/drawing9.xml" ContentType="application/vnd.openxmlformats-officedocument.drawing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40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2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21.11.2013" sheetId="2" r:id="rId2"/>
    <sheet name="14.11.2013" sheetId="3" r:id="rId3"/>
    <sheet name="07.11.2013" sheetId="4" r:id="rId4"/>
    <sheet name="31.10.2013 (2)" sheetId="5" state="hidden" r:id="rId5"/>
    <sheet name="31.10.2013" sheetId="6" state="hidden" r:id="rId6"/>
    <sheet name="24.10.2013" sheetId="7" state="hidden" r:id="rId7"/>
    <sheet name="17.10.2013" sheetId="8" state="hidden" r:id="rId8"/>
    <sheet name="10.10.2013" sheetId="9" state="hidden" r:id="rId9"/>
    <sheet name="03.10.2013" sheetId="10" state="hidden" r:id="rId10"/>
    <sheet name="26.9.2013" sheetId="11" state="hidden" r:id="rId11"/>
    <sheet name="19.9.2013 (2)" sheetId="12" state="hidden" r:id="rId12"/>
    <sheet name="19.9.2013" sheetId="13" state="hidden" r:id="rId13"/>
    <sheet name="12.9.2013" sheetId="14" state="hidden" r:id="rId14"/>
    <sheet name="05.9.2013" sheetId="15" state="hidden" r:id="rId15"/>
    <sheet name="29.8.2013 (2)" sheetId="16" state="hidden" r:id="rId16"/>
    <sheet name="29.8.2013" sheetId="17" state="hidden" r:id="rId17"/>
    <sheet name="22.8.2013" sheetId="18" state="hidden" r:id="rId18"/>
    <sheet name="15.8.2013" sheetId="19" state="hidden" r:id="rId19"/>
    <sheet name="08.8.13" sheetId="20" state="hidden" r:id="rId20"/>
    <sheet name="01.8.2013" sheetId="21" state="hidden" r:id="rId21"/>
    <sheet name="31.07" sheetId="22" state="hidden" r:id="rId22"/>
    <sheet name="25.7.2013" sheetId="23" state="hidden" r:id="rId23"/>
    <sheet name="18.7.2013" sheetId="24" state="hidden" r:id="rId24"/>
    <sheet name="11.7.2013" sheetId="25" state="hidden" r:id="rId25"/>
    <sheet name="04.7.2013" sheetId="26" state="hidden" r:id="rId26"/>
    <sheet name="5 thang" sheetId="27" state="hidden" r:id="rId27"/>
    <sheet name="xx" sheetId="28" state="hidden" r:id="rId28"/>
    <sheet name="22.6.2013" sheetId="29" state="hidden" r:id="rId29"/>
    <sheet name="LH" sheetId="30" state="hidden" r:id="rId30"/>
    <sheet name="HS" sheetId="31" state="hidden" r:id="rId31"/>
    <sheet name="VQ" sheetId="32" state="hidden" r:id="rId32"/>
    <sheet name="DT" sheetId="33" state="hidden" r:id="rId33"/>
    <sheet name="HK" sheetId="34" state="hidden" r:id="rId34"/>
    <sheet name="CL" sheetId="35" state="hidden" r:id="rId35"/>
    <sheet name="CX" sheetId="36" state="hidden" r:id="rId36"/>
    <sheet name="TH" sheetId="37" state="hidden" r:id="rId37"/>
    <sheet name="NX" sheetId="38" state="hidden" r:id="rId38"/>
    <sheet name="KA" sheetId="39" state="hidden" r:id="rId39"/>
    <sheet name="TXHL" sheetId="40" state="hidden" r:id="rId40"/>
    <sheet name="TPHT" sheetId="41" state="hidden" r:id="rId41"/>
    <sheet name="17-10" sheetId="42" state="hidden" r:id="rId42"/>
  </sheets>
  <externalReferences>
    <externalReference r:id="rId45"/>
  </externalReferences>
  <definedNames>
    <definedName name="_xlnm.Print_Area" localSheetId="20">'01.8.2013'!$A$1:$AG$21</definedName>
    <definedName name="_xlnm.Print_Area" localSheetId="9">'03.10.2013'!$A$1:$T$21</definedName>
    <definedName name="_xlnm.Print_Area" localSheetId="25">'04.7.2013'!$A$1:$Z$25</definedName>
    <definedName name="_xlnm.Print_Area" localSheetId="14">'05.9.2013'!$A$1:$T$21</definedName>
    <definedName name="_xlnm.Print_Area" localSheetId="3">'07.11.2013'!$A$1:$Z$21</definedName>
    <definedName name="_xlnm.Print_Area" localSheetId="19">'08.8.13'!$A$1:$U$21</definedName>
    <definedName name="_xlnm.Print_Area" localSheetId="8">'10.10.2013'!$A$1:$T$21</definedName>
    <definedName name="_xlnm.Print_Area" localSheetId="24">'11.7.2013'!$A$1:$Z$25</definedName>
    <definedName name="_xlnm.Print_Area" localSheetId="13">'12.9.2013'!$A$1:$T$21</definedName>
    <definedName name="_xlnm.Print_Area" localSheetId="2">'14.11.2013'!$A$1:$Z$21</definedName>
    <definedName name="_xlnm.Print_Area" localSheetId="18">'15.8.2013'!$A$1:$T$21</definedName>
    <definedName name="_xlnm.Print_Area" localSheetId="7">'17.10.2013'!$A$1:$T$21</definedName>
    <definedName name="_xlnm.Print_Area" localSheetId="41">'17-10'!$A$1:$U$20</definedName>
    <definedName name="_xlnm.Print_Area" localSheetId="23">'18.7.2013'!$A$1:$Z$25</definedName>
    <definedName name="_xlnm.Print_Area" localSheetId="12">'19.9.2013'!$A$1:$T$21</definedName>
    <definedName name="_xlnm.Print_Area" localSheetId="11">'19.9.2013 (2)'!$A$1:$T$21</definedName>
    <definedName name="_xlnm.Print_Area" localSheetId="1">'21.11.2013'!$A$1:$Z$21</definedName>
    <definedName name="_xlnm.Print_Area" localSheetId="17">'22.8.2013'!$A$1:$T$21</definedName>
    <definedName name="_xlnm.Print_Area" localSheetId="6">'24.10.2013'!$A$1:$Z$21</definedName>
    <definedName name="_xlnm.Print_Area" localSheetId="22">'25.7.2013'!$A$1:$Z$25</definedName>
    <definedName name="_xlnm.Print_Area" localSheetId="10">'26.9.2013'!$A$1:$T$21</definedName>
    <definedName name="_xlnm.Print_Area" localSheetId="16">'29.8.2013'!$A$1:$T$21</definedName>
    <definedName name="_xlnm.Print_Area" localSheetId="15">'29.8.2013 (2)'!$A$1:$T$21</definedName>
    <definedName name="_xlnm.Print_Area" localSheetId="21">'31.07'!$A$1:$AF$21</definedName>
    <definedName name="_xlnm.Print_Area" localSheetId="5">'31.10.2013'!$A$1:$Z$21</definedName>
    <definedName name="_xlnm.Print_Area" localSheetId="4">'31.10.2013 (2)'!$A$1:$Z$21</definedName>
    <definedName name="_xlnm.Print_Area" localSheetId="26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<sst xmlns="http://schemas.openxmlformats.org/spreadsheetml/2006/main" count="2567" uniqueCount="410">
  <si>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</si>
  <si>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</si>
  <si>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</si>
  <si>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</si>
  <si>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</si>
  <si>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</si>
  <si>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</si>
  <si>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</si>
  <si>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</si>
  <si>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</si>
  <si>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</si>
  <si>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</si>
  <si>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</si>
  <si>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</si>
  <si>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</si>
  <si>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</si>
  <si>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</si>
  <si>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</si>
  <si>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</si>
  <si>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</si>
  <si>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</si>
  <si>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</si>
  <si>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</si>
  <si>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</si>
  <si>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</si>
  <si>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</si>
  <si>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</si>
  <si>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</si>
  <si>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</si>
  <si>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</si>
  <si>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</si>
  <si>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</si>
  <si>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</si>
  <si>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</si>
  <si>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</si>
  <si>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</si>
  <si>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</si>
  <si>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</si>
  <si>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</si>
  <si>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</si>
  <si>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</si>
  <si>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</si>
  <si>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</si>
  <si>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</si>
  <si>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</si>
  <si>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</si>
  <si>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</si>
  <si>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</si>
  <si>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</si>
  <si>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</si>
  <si>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</si>
  <si>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</si>
  <si>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</si>
  <si>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</si>
  <si>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</si>
  <si>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</si>
  <si>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</si>
  <si>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</si>
  <si>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</si>
  <si>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</si>
  <si>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</si>
  <si>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</si>
  <si>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</si>
  <si>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</si>
  <si>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</si>
  <si>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</si>
  <si>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</si>
  <si>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</si>
  <si>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</si>
  <si>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</si>
  <si>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</si>
  <si>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</si>
  <si>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</si>
  <si>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</si>
  <si>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</si>
  <si>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</si>
  <si>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</si>
  <si>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</si>
  <si>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</si>
  <si>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</si>
  <si>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</si>
  <si>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</si>
  <si>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</si>
  <si>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</si>
  <si>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</si>
  <si>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</si>
  <si>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</si>
  <si>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</si>
  <si>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</si>
  <si>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</si>
  <si>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</si>
  <si>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</si>
  <si>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</si>
  <si>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</si>
  <si>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</si>
  <si>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</si>
  <si>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</si>
  <si>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</si>
  <si>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</si>
  <si>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</si>
  <si>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</si>
  <si>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</si>
  <si>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</si>
  <si>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</si>
  <si>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</si>
  <si>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</si>
  <si>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</si>
  <si>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</si>
  <si>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</si>
  <si>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</si>
  <si>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</si>
  <si>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</si>
  <si>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</si>
  <si>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</si>
  <si>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</si>
  <si>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</si>
  <si>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</si>
  <si>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</si>
  <si>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</si>
  <si>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</si>
  <si>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</si>
  <si>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</si>
  <si>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</si>
  <si>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</si>
  <si>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</si>
  <si>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</si>
  <si>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</si>
  <si>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</si>
  <si>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</si>
  <si>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</si>
  <si>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</si>
  <si>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</si>
  <si>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</si>
  <si>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</si>
  <si>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</si>
  <si>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</si>
  <si>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</si>
  <si>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</si>
  <si>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</si>
  <si>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</si>
  <si>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</si>
  <si>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</si>
  <si>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</si>
  <si>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</si>
  <si>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</si>
  <si>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</si>
  <si>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</si>
  <si>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</si>
  <si>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</si>
  <si>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</si>
  <si>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</si>
  <si>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</si>
  <si>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</si>
  <si>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</si>
  <si>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</si>
  <si>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</si>
  <si>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</si>
  <si>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</si>
  <si>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</si>
  <si>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</si>
  <si>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</si>
  <si>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</si>
  <si>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</si>
  <si>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</si>
  <si>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</si>
  <si>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</si>
  <si>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</si>
  <si>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</si>
  <si>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</si>
  <si>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</si>
  <si>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</si>
  <si>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</si>
  <si>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</si>
  <si>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</si>
  <si>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</si>
  <si>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</si>
  <si>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</si>
  <si>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</si>
  <si>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</si>
  <si>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</si>
  <si>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</si>
  <si>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</si>
  <si>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</si>
  <si>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</si>
  <si>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</si>
  <si>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</si>
  <si>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</si>
  <si>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</si>
  <si>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</si>
  <si>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</si>
  <si>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</si>
  <si>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</si>
  <si>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</si>
  <si>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</si>
  <si>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</si>
  <si>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</si>
  <si>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</si>
  <si>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</si>
  <si>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</si>
  <si>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</si>
  <si>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</si>
  <si>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</si>
  <si>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</si>
  <si>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</si>
  <si>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</si>
  <si>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</si>
  <si>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</si>
  <si>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</si>
  <si>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</si>
  <si>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</si>
  <si>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</si>
  <si>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</si>
  <si>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</si>
  <si>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</si>
  <si>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</si>
  <si>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</si>
  <si>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</si>
  <si>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</si>
  <si>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</si>
  <si>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</si>
  <si>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</si>
  <si>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</si>
  <si>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</si>
  <si>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</si>
  <si>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</si>
  <si>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</si>
  <si>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</si>
  <si>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</si>
  <si>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</si>
  <si>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</si>
  <si>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</si>
  <si>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</si>
  <si>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</si>
  <si>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</si>
  <si>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</si>
  <si>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</si>
  <si>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</si>
  <si>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</si>
  <si>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</si>
  <si>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</si>
  <si>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</si>
  <si>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</si>
  <si>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</si>
  <si>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</si>
  <si>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</si>
  <si>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</si>
  <si>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</si>
  <si>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</si>
  <si>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</si>
  <si>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</si>
  <si>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</si>
  <si>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</si>
  <si>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</si>
  <si>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</si>
  <si>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</si>
  <si>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</si>
  <si>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</si>
  <si>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</si>
  <si>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</si>
  <si>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</si>
  <si>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</si>
  <si>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</si>
  <si>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</si>
  <si>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</si>
  <si>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</si>
  <si>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</si>
  <si>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</si>
  <si>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</si>
  <si>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</si>
  <si>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</si>
  <si>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</si>
  <si>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</si>
  <si>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</si>
  <si>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</si>
  <si>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</si>
  <si>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</si>
  <si>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</si>
  <si>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</si>
  <si>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</si>
  <si>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</si>
  <si>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</si>
  <si>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</si>
  <si>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</si>
  <si>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</si>
  <si>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</si>
  <si>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</si>
  <si>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</si>
  <si>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</si>
  <si>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</si>
  <si>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</si>
  <si>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</si>
  <si>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</si>
  <si>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</si>
  <si>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</si>
  <si>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</si>
  <si>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</si>
  <si>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</si>
  <si>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</si>
  <si>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</si>
  <si>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</si>
  <si>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</si>
  <si>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</si>
  <si>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</si>
  <si>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</si>
  <si>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</si>
  <si>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</si>
  <si>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</si>
  <si>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</si>
  <si>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</si>
  <si>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</si>
  <si>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</si>
  <si>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</si>
  <si>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</si>
  <si>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</si>
  <si>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</si>
  <si>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</si>
  <si>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</si>
  <si>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</si>
  <si>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</si>
  <si>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</si>
  <si>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</si>
  <si>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</si>
  <si>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</si>
  <si>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</si>
  <si>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</si>
  <si>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</si>
  <si>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</si>
  <si>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</si>
  <si>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</si>
  <si>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</si>
  <si>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</si>
  <si>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</si>
  <si>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</si>
  <si>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</si>
  <si>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</si>
  <si>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</si>
  <si>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</si>
  <si>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</si>
  <si>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</si>
  <si>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</si>
  <si>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</si>
  <si>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</si>
  <si>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</si>
  <si>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</si>
  <si>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</si>
  <si>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</si>
  <si>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</si>
  <si>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</si>
  <si>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</si>
  <si>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</si>
  <si>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</si>
  <si>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</si>
  <si>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</si>
  <si>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</si>
  <si>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</si>
  <si>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</si>
  <si>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</si>
  <si>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</si>
  <si>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</si>
  <si>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</si>
  <si>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</si>
  <si>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</si>
  <si>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</si>
  <si>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</si>
  <si>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</si>
  <si>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</si>
  <si>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</si>
  <si>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</si>
  <si>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</si>
  <si>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</si>
  <si>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</si>
  <si>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</si>
  <si>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</si>
  <si>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</si>
  <si>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</si>
  <si>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</si>
  <si>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</si>
  <si>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</si>
  <si>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</si>
  <si>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</si>
  <si>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</si>
  <si>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</si>
  <si>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</si>
  <si>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</si>
  <si>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</si>
  <si>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</si>
  <si>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</si>
  <si>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</si>
  <si>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</si>
  <si>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</si>
  <si>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</si>
  <si>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</si>
  <si>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</si>
  <si>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</si>
  <si>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</si>
  <si>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</si>
  <si>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</si>
  <si>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</si>
  <si>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</si>
  <si>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</si>
  <si>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</si>
  <si>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</si>
  <si>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</si>
  <si>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</si>
  <si>
    <t>làm trước + phường</t>
  </si>
  <si>
    <t>phường</t>
  </si>
  <si>
    <t>ĐẾN NGÀY 14 THÁNG 11 NĂM 2013</t>
  </si>
  <si>
    <t xml:space="preserve">Ghi chú: - Khối lượng xi măng đã nhận của các địa phương bao gồm cả đường giao thông và thủy lợi nội đồng; </t>
  </si>
  <si>
    <t>Chưa kể 6,88km đường BTXM các phường khác làm (không được hỗ trợ xi măng)</t>
  </si>
  <si>
    <t>ĐẾN NGÀY 21 THÁNG 11 NĂM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</si>
</sst>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88" t="s">
        <v>15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9"/>
      <c r="S1" s="9"/>
    </row>
    <row r="2" spans="1:19" s="5" customFormat="1" ht="22.5" customHeight="1">
      <c r="A2" s="889" t="s">
        <v>16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10"/>
      <c r="S2" s="10"/>
    </row>
    <row r="3" spans="1:18" s="3" customFormat="1" ht="46.5" customHeight="1">
      <c r="A3" s="893" t="s">
        <v>0</v>
      </c>
      <c r="B3" s="887" t="s">
        <v>1</v>
      </c>
      <c r="C3" s="887" t="s">
        <v>25</v>
      </c>
      <c r="D3" s="887"/>
      <c r="E3" s="887"/>
      <c r="F3" s="887"/>
      <c r="G3" s="882" t="s">
        <v>26</v>
      </c>
      <c r="H3" s="883"/>
      <c r="I3" s="883"/>
      <c r="J3" s="883"/>
      <c r="K3" s="883"/>
      <c r="L3" s="887" t="s">
        <v>22</v>
      </c>
      <c r="M3" s="887"/>
      <c r="N3" s="887"/>
      <c r="O3" s="887"/>
      <c r="P3" s="887" t="s">
        <v>34</v>
      </c>
      <c r="Q3" s="893" t="s">
        <v>14</v>
      </c>
      <c r="R3" s="7"/>
    </row>
    <row r="4" spans="1:19" s="3" customFormat="1" ht="14.25" customHeight="1">
      <c r="A4" s="893"/>
      <c r="B4" s="887"/>
      <c r="C4" s="887" t="s">
        <v>20</v>
      </c>
      <c r="D4" s="881" t="s">
        <v>21</v>
      </c>
      <c r="E4" s="881"/>
      <c r="F4" s="881"/>
      <c r="G4" s="887" t="s">
        <v>20</v>
      </c>
      <c r="H4" s="884" t="s">
        <v>21</v>
      </c>
      <c r="I4" s="885"/>
      <c r="J4" s="885"/>
      <c r="K4" s="886"/>
      <c r="L4" s="887" t="s">
        <v>20</v>
      </c>
      <c r="M4" s="881" t="s">
        <v>21</v>
      </c>
      <c r="N4" s="881"/>
      <c r="O4" s="881"/>
      <c r="P4" s="887"/>
      <c r="Q4" s="893"/>
      <c r="R4" s="6"/>
      <c r="S4" s="4"/>
    </row>
    <row r="5" spans="1:19" s="3" customFormat="1" ht="60" customHeight="1">
      <c r="A5" s="893"/>
      <c r="B5" s="887"/>
      <c r="C5" s="887"/>
      <c r="D5" s="8" t="s">
        <v>17</v>
      </c>
      <c r="E5" s="8" t="s">
        <v>18</v>
      </c>
      <c r="F5" s="8" t="s">
        <v>19</v>
      </c>
      <c r="G5" s="887"/>
      <c r="H5" s="8" t="s">
        <v>17</v>
      </c>
      <c r="I5" s="8" t="s">
        <v>18</v>
      </c>
      <c r="J5" s="8" t="s">
        <v>19</v>
      </c>
      <c r="K5" s="8" t="s">
        <v>32</v>
      </c>
      <c r="L5" s="887"/>
      <c r="M5" s="8" t="s">
        <v>17</v>
      </c>
      <c r="N5" s="8" t="s">
        <v>18</v>
      </c>
      <c r="O5" s="8" t="s">
        <v>19</v>
      </c>
      <c r="P5" s="887"/>
      <c r="Q5" s="893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90" t="s">
        <v>23</v>
      </c>
      <c r="B18" s="891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92" t="s">
        <v>24</v>
      </c>
      <c r="P19" s="892"/>
      <c r="Q19" s="892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372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370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368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368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367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356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348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348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342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331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409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15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1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42.584</v>
      </c>
      <c r="T9" s="344">
        <v>11.49</v>
      </c>
      <c r="U9" s="514">
        <v>25.82</v>
      </c>
      <c r="V9" s="344">
        <v>4.912</v>
      </c>
      <c r="W9" s="344">
        <v>0.362</v>
      </c>
      <c r="X9" s="827">
        <v>7782.35</v>
      </c>
      <c r="Y9" s="604">
        <f aca="true" t="shared" si="3" ref="Y9:Y19">+S9/M9</f>
        <v>0.6461911987860396</v>
      </c>
      <c r="Z9" s="828" t="s">
        <v>382</v>
      </c>
      <c r="AA9" s="756">
        <f>3.34+2.44+9.8</f>
        <v>15.58</v>
      </c>
      <c r="AB9" s="646">
        <f aca="true" t="shared" si="4" ref="AB9:AB19">+S9+AA9</f>
        <v>58.164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3"/>
        <v>0.9204621195289935</v>
      </c>
      <c r="Z10" s="473" t="s">
        <v>383</v>
      </c>
      <c r="AA10" s="756">
        <f>0.8+23.99</f>
        <v>24.79</v>
      </c>
      <c r="AB10" s="646">
        <f t="shared" si="4"/>
        <v>66.22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24.36</v>
      </c>
      <c r="T11" s="471">
        <f>0.3+3.13+0.13</f>
        <v>3.5599999999999996</v>
      </c>
      <c r="U11" s="471">
        <f>6.4+2.44+0.5+0.45</f>
        <v>9.79</v>
      </c>
      <c r="V11" s="471">
        <f>0.49+10.3+0.22</f>
        <v>11.010000000000002</v>
      </c>
      <c r="W11" s="471"/>
      <c r="X11" s="618">
        <f>76+1915+114</f>
        <v>2105</v>
      </c>
      <c r="Y11" s="604">
        <f t="shared" si="3"/>
        <v>0.7929687499999999</v>
      </c>
      <c r="Z11" s="828" t="s">
        <v>391</v>
      </c>
      <c r="AA11" s="756">
        <f>14.1+7.32</f>
        <v>21.42</v>
      </c>
      <c r="AB11" s="646">
        <f t="shared" si="4"/>
        <v>45.78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3"/>
        <v>0.9316893168931689</v>
      </c>
      <c r="Z15" s="473" t="s">
        <v>390</v>
      </c>
      <c r="AA15" s="756">
        <f>39.7+11.55</f>
        <v>51.25</v>
      </c>
      <c r="AB15" s="646">
        <f>+S15+AA15</f>
        <v>154.76999999999998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93.73</v>
      </c>
      <c r="T17" s="471">
        <v>38.7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0.9243589743589743</v>
      </c>
      <c r="Z17" s="828" t="s">
        <v>387</v>
      </c>
      <c r="AA17" s="756">
        <f>13.49+6.95</f>
        <v>20.44</v>
      </c>
      <c r="AB17" s="646">
        <f t="shared" si="4"/>
        <v>114.17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0.5846153846153846</v>
      </c>
      <c r="Z18" s="473" t="s">
        <v>408</v>
      </c>
      <c r="AA18" s="756">
        <v>6.88</v>
      </c>
      <c r="AB18" s="646">
        <f t="shared" si="4"/>
        <v>8.4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657.166</v>
      </c>
      <c r="T20" s="821">
        <f t="shared" si="6"/>
        <v>149.827</v>
      </c>
      <c r="U20" s="820">
        <f t="shared" si="6"/>
        <v>375.897</v>
      </c>
      <c r="V20" s="820">
        <f t="shared" si="6"/>
        <v>129.14000000000001</v>
      </c>
      <c r="W20" s="820">
        <f t="shared" si="6"/>
        <v>2.302</v>
      </c>
      <c r="X20" s="822">
        <f t="shared" si="6"/>
        <v>91090</v>
      </c>
      <c r="Y20" s="823">
        <f>+S20/G20</f>
        <v>0.8406602825030766</v>
      </c>
      <c r="Z20" s="824" t="str">
        <f>+AA4&amp;AA20&amp;" km"</f>
        <v>Tổng đường dự án và đường khác: 225,68 km</v>
      </c>
      <c r="AA20" s="825">
        <f>+SUM(AA8:AA19)</f>
        <v>225.67999999999998</v>
      </c>
      <c r="AB20" s="850">
        <f>SUM(AB8:AB19)</f>
        <v>882.8459999999999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16" t="s">
        <v>407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>
        <f>+AA20-AD20-AE20</f>
        <v>155.13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657.166</v>
      </c>
      <c r="T24" s="854">
        <f t="shared" si="7"/>
        <v>149.827</v>
      </c>
      <c r="U24" s="854">
        <f t="shared" si="7"/>
        <v>375.897</v>
      </c>
      <c r="V24" s="854">
        <f t="shared" si="7"/>
        <v>129.14000000000001</v>
      </c>
      <c r="W24" s="854">
        <f t="shared" si="7"/>
        <v>2.302</v>
      </c>
      <c r="X24" s="854">
        <f t="shared" si="7"/>
        <v>91090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+'14.11.2013'!S20</f>
        <v>644.057</v>
      </c>
      <c r="T25" s="854">
        <f>+'14.11.2013'!T20</f>
        <v>144.97700000000003</v>
      </c>
      <c r="U25" s="854">
        <f>+'14.11.2013'!U20</f>
        <v>369.10200000000003</v>
      </c>
      <c r="V25" s="854">
        <f>+'14.11.2013'!V20</f>
        <v>128.038</v>
      </c>
      <c r="W25" s="854">
        <f>+'14.11.2013'!W20</f>
        <v>1.94</v>
      </c>
      <c r="X25" s="854">
        <f>+'14.11.2013'!X20</f>
        <v>89595.6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13.109000000000037</v>
      </c>
      <c r="T26" s="854">
        <f t="shared" si="8"/>
        <v>4.849999999999966</v>
      </c>
      <c r="U26" s="854">
        <f t="shared" si="8"/>
        <v>6.794999999999959</v>
      </c>
      <c r="V26" s="854">
        <f t="shared" si="8"/>
        <v>1.1020000000000039</v>
      </c>
      <c r="W26" s="854">
        <f t="shared" si="8"/>
        <v>0.3620000000000001</v>
      </c>
      <c r="X26" s="854">
        <f t="shared" si="8"/>
        <v>1494.3999999999942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146"/>
      <c r="X1" s="146"/>
    </row>
    <row r="2" spans="1:24" s="148" customFormat="1" ht="22.5" customHeight="1">
      <c r="A2" s="923" t="s">
        <v>330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147"/>
      <c r="X3" s="147"/>
    </row>
    <row r="4" spans="1:23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929" t="s">
        <v>313</v>
      </c>
      <c r="W4" s="150"/>
    </row>
    <row r="5" spans="1:24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929"/>
      <c r="W5" s="152"/>
      <c r="X5" s="153"/>
    </row>
    <row r="6" spans="1:24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929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922"/>
      <c r="AB1" s="922"/>
      <c r="AC1" s="922"/>
      <c r="AD1" s="922"/>
      <c r="AE1" s="922"/>
      <c r="AF1" s="922"/>
      <c r="AG1" s="636"/>
      <c r="AH1" s="636"/>
      <c r="AI1" s="146"/>
      <c r="AJ1" s="146"/>
    </row>
    <row r="2" spans="1:36" s="148" customFormat="1" ht="22.5" customHeight="1">
      <c r="A2" s="923" t="s">
        <v>324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637"/>
      <c r="AH2" s="637"/>
      <c r="AI2" s="147"/>
      <c r="AJ2" s="147"/>
    </row>
    <row r="3" spans="1:3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658"/>
      <c r="AH3" s="658"/>
      <c r="AI3" s="147"/>
      <c r="AJ3" s="147"/>
    </row>
    <row r="4" spans="1:35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7" t="s">
        <v>323</v>
      </c>
      <c r="N4" s="948"/>
      <c r="O4" s="948"/>
      <c r="P4" s="948"/>
      <c r="Q4" s="948"/>
      <c r="R4" s="949"/>
      <c r="S4" s="940" t="s">
        <v>325</v>
      </c>
      <c r="T4" s="941"/>
      <c r="U4" s="941"/>
      <c r="V4" s="941"/>
      <c r="W4" s="941"/>
      <c r="X4" s="942"/>
      <c r="Y4" s="940" t="s">
        <v>307</v>
      </c>
      <c r="Z4" s="941"/>
      <c r="AA4" s="941"/>
      <c r="AB4" s="941"/>
      <c r="AC4" s="941"/>
      <c r="AD4" s="942"/>
      <c r="AE4" s="928" t="s">
        <v>43</v>
      </c>
      <c r="AF4" s="925" t="s">
        <v>14</v>
      </c>
      <c r="AG4" s="928" t="s">
        <v>327</v>
      </c>
      <c r="AH4" s="929" t="s">
        <v>313</v>
      </c>
      <c r="AI4" s="150"/>
    </row>
    <row r="5" spans="1:36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50" t="s">
        <v>38</v>
      </c>
      <c r="N5" s="951" t="s">
        <v>21</v>
      </c>
      <c r="O5" s="952"/>
      <c r="P5" s="952"/>
      <c r="Q5" s="953"/>
      <c r="R5" s="954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6" t="s">
        <v>38</v>
      </c>
      <c r="Z5" s="934" t="s">
        <v>21</v>
      </c>
      <c r="AA5" s="935"/>
      <c r="AB5" s="935"/>
      <c r="AC5" s="936"/>
      <c r="AD5" s="932" t="s">
        <v>37</v>
      </c>
      <c r="AE5" s="928"/>
      <c r="AF5" s="925"/>
      <c r="AG5" s="928"/>
      <c r="AH5" s="929"/>
      <c r="AI5" s="152"/>
      <c r="AJ5" s="153"/>
    </row>
    <row r="6" spans="1:36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50"/>
      <c r="N6" s="729" t="s">
        <v>39</v>
      </c>
      <c r="O6" s="729" t="s">
        <v>40</v>
      </c>
      <c r="P6" s="729" t="s">
        <v>41</v>
      </c>
      <c r="Q6" s="729" t="s">
        <v>42</v>
      </c>
      <c r="R6" s="955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6"/>
      <c r="Z6" s="149" t="s">
        <v>39</v>
      </c>
      <c r="AA6" s="149" t="s">
        <v>40</v>
      </c>
      <c r="AB6" s="149" t="s">
        <v>41</v>
      </c>
      <c r="AC6" s="149" t="s">
        <v>42</v>
      </c>
      <c r="AD6" s="933"/>
      <c r="AE6" s="928"/>
      <c r="AF6" s="925"/>
      <c r="AG6" s="928"/>
      <c r="AH6" s="929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45" t="s">
        <v>23</v>
      </c>
      <c r="B20" s="94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922"/>
      <c r="AB1" s="922"/>
      <c r="AC1" s="922"/>
      <c r="AD1" s="922"/>
      <c r="AE1" s="922"/>
      <c r="AF1" s="922"/>
      <c r="AG1" s="636"/>
      <c r="AH1" s="636"/>
      <c r="AI1" s="146"/>
      <c r="AJ1" s="146"/>
    </row>
    <row r="2" spans="1:36" s="148" customFormat="1" ht="22.5" customHeight="1">
      <c r="A2" s="923" t="s">
        <v>332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637"/>
      <c r="AH2" s="637"/>
      <c r="AI2" s="147"/>
      <c r="AJ2" s="147"/>
    </row>
    <row r="3" spans="1:3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658"/>
      <c r="AH3" s="658"/>
      <c r="AI3" s="147"/>
      <c r="AJ3" s="147"/>
    </row>
    <row r="4" spans="1:35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47" t="s">
        <v>323</v>
      </c>
      <c r="N4" s="948"/>
      <c r="O4" s="948"/>
      <c r="P4" s="948"/>
      <c r="Q4" s="948"/>
      <c r="R4" s="949"/>
      <c r="S4" s="940" t="s">
        <v>325</v>
      </c>
      <c r="T4" s="941"/>
      <c r="U4" s="941"/>
      <c r="V4" s="941"/>
      <c r="W4" s="941"/>
      <c r="X4" s="942"/>
      <c r="Y4" s="940" t="s">
        <v>307</v>
      </c>
      <c r="Z4" s="941"/>
      <c r="AA4" s="941"/>
      <c r="AB4" s="941"/>
      <c r="AC4" s="941"/>
      <c r="AD4" s="942"/>
      <c r="AE4" s="928" t="s">
        <v>43</v>
      </c>
      <c r="AF4" s="925" t="s">
        <v>14</v>
      </c>
      <c r="AG4" s="928" t="s">
        <v>333</v>
      </c>
      <c r="AH4" s="929" t="s">
        <v>313</v>
      </c>
      <c r="AI4" s="150"/>
    </row>
    <row r="5" spans="1:36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50" t="s">
        <v>38</v>
      </c>
      <c r="N5" s="951" t="s">
        <v>21</v>
      </c>
      <c r="O5" s="952"/>
      <c r="P5" s="952"/>
      <c r="Q5" s="953"/>
      <c r="R5" s="954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6" t="s">
        <v>38</v>
      </c>
      <c r="Z5" s="934" t="s">
        <v>21</v>
      </c>
      <c r="AA5" s="935"/>
      <c r="AB5" s="935"/>
      <c r="AC5" s="936"/>
      <c r="AD5" s="932" t="s">
        <v>37</v>
      </c>
      <c r="AE5" s="928"/>
      <c r="AF5" s="925"/>
      <c r="AG5" s="928"/>
      <c r="AH5" s="929"/>
      <c r="AI5" s="152"/>
      <c r="AJ5" s="153"/>
    </row>
    <row r="6" spans="1:36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50"/>
      <c r="N6" s="729" t="s">
        <v>39</v>
      </c>
      <c r="O6" s="729" t="s">
        <v>40</v>
      </c>
      <c r="P6" s="729" t="s">
        <v>41</v>
      </c>
      <c r="Q6" s="729" t="s">
        <v>42</v>
      </c>
      <c r="R6" s="955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6"/>
      <c r="Z6" s="149" t="s">
        <v>39</v>
      </c>
      <c r="AA6" s="149" t="s">
        <v>40</v>
      </c>
      <c r="AB6" s="149" t="s">
        <v>41</v>
      </c>
      <c r="AC6" s="149" t="s">
        <v>42</v>
      </c>
      <c r="AD6" s="933"/>
      <c r="AE6" s="928"/>
      <c r="AF6" s="925"/>
      <c r="AG6" s="928"/>
      <c r="AH6" s="929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45" t="s">
        <v>23</v>
      </c>
      <c r="B20" s="94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636"/>
      <c r="AB1" s="146"/>
      <c r="AC1" s="146"/>
    </row>
    <row r="2" spans="1:29" s="148" customFormat="1" ht="22.5" customHeight="1">
      <c r="A2" s="923" t="s">
        <v>326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637"/>
      <c r="AB2" s="147"/>
      <c r="AC2" s="147"/>
    </row>
    <row r="3" spans="1:29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658"/>
      <c r="AB3" s="147"/>
      <c r="AC3" s="147"/>
    </row>
    <row r="4" spans="1:28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/>
      <c r="N4" s="938"/>
      <c r="O4" s="938"/>
      <c r="P4" s="938"/>
      <c r="Q4" s="938"/>
      <c r="R4" s="939"/>
      <c r="S4" s="940" t="s">
        <v>307</v>
      </c>
      <c r="T4" s="941"/>
      <c r="U4" s="941"/>
      <c r="V4" s="941"/>
      <c r="W4" s="941"/>
      <c r="X4" s="942"/>
      <c r="Y4" s="928" t="s">
        <v>43</v>
      </c>
      <c r="Z4" s="925" t="s">
        <v>14</v>
      </c>
      <c r="AA4" s="929" t="s">
        <v>313</v>
      </c>
      <c r="AB4" s="150"/>
    </row>
    <row r="5" spans="1:29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5"/>
      <c r="AA5" s="929"/>
      <c r="AB5" s="152"/>
      <c r="AC5" s="153"/>
    </row>
    <row r="6" spans="1:29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5"/>
      <c r="AA6" s="92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636"/>
      <c r="AB1" s="146"/>
      <c r="AC1" s="146"/>
    </row>
    <row r="2" spans="1:29" s="148" customFormat="1" ht="22.5" customHeight="1">
      <c r="A2" s="923" t="s">
        <v>318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637"/>
      <c r="AB2" s="147"/>
      <c r="AC2" s="147"/>
    </row>
    <row r="3" spans="1:29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658"/>
      <c r="AB3" s="147"/>
      <c r="AC3" s="147"/>
    </row>
    <row r="4" spans="1:28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/>
      <c r="N4" s="938"/>
      <c r="O4" s="938"/>
      <c r="P4" s="938"/>
      <c r="Q4" s="938"/>
      <c r="R4" s="939"/>
      <c r="S4" s="940" t="s">
        <v>307</v>
      </c>
      <c r="T4" s="941"/>
      <c r="U4" s="941"/>
      <c r="V4" s="941"/>
      <c r="W4" s="941"/>
      <c r="X4" s="942"/>
      <c r="Y4" s="928" t="s">
        <v>43</v>
      </c>
      <c r="Z4" s="925" t="s">
        <v>14</v>
      </c>
      <c r="AA4" s="929" t="s">
        <v>313</v>
      </c>
      <c r="AB4" s="150"/>
    </row>
    <row r="5" spans="1:29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5"/>
      <c r="AA5" s="929"/>
      <c r="AB5" s="152"/>
      <c r="AC5" s="153"/>
    </row>
    <row r="6" spans="1:29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5"/>
      <c r="AA6" s="92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636"/>
      <c r="AB1" s="146"/>
      <c r="AC1" s="146"/>
    </row>
    <row r="2" spans="1:29" s="148" customFormat="1" ht="22.5" customHeight="1">
      <c r="A2" s="923" t="s">
        <v>317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637"/>
      <c r="AB2" s="147"/>
      <c r="AC2" s="147"/>
    </row>
    <row r="3" spans="1:29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658"/>
      <c r="AB3" s="147"/>
      <c r="AC3" s="147"/>
    </row>
    <row r="4" spans="1:28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/>
      <c r="N4" s="938"/>
      <c r="O4" s="938"/>
      <c r="P4" s="938"/>
      <c r="Q4" s="938"/>
      <c r="R4" s="939"/>
      <c r="S4" s="940" t="s">
        <v>307</v>
      </c>
      <c r="T4" s="941"/>
      <c r="U4" s="941"/>
      <c r="V4" s="941"/>
      <c r="W4" s="941"/>
      <c r="X4" s="942"/>
      <c r="Y4" s="928" t="s">
        <v>43</v>
      </c>
      <c r="Z4" s="925" t="s">
        <v>14</v>
      </c>
      <c r="AA4" s="929" t="s">
        <v>313</v>
      </c>
      <c r="AB4" s="150"/>
    </row>
    <row r="5" spans="1:29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5"/>
      <c r="AA5" s="929"/>
      <c r="AB5" s="152"/>
      <c r="AC5" s="153"/>
    </row>
    <row r="6" spans="1:29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5"/>
      <c r="AA6" s="92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636"/>
      <c r="AB1" s="146"/>
      <c r="AC1" s="146"/>
    </row>
    <row r="2" spans="1:29" s="148" customFormat="1" ht="22.5" customHeight="1">
      <c r="A2" s="923" t="s">
        <v>306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637"/>
      <c r="AB2" s="147"/>
      <c r="AC2" s="147"/>
    </row>
    <row r="3" spans="1:29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658"/>
      <c r="AB3" s="147"/>
      <c r="AC3" s="147"/>
    </row>
    <row r="4" spans="1:28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62"/>
      <c r="N4" s="963"/>
      <c r="O4" s="963"/>
      <c r="P4" s="963"/>
      <c r="Q4" s="963"/>
      <c r="R4" s="964"/>
      <c r="S4" s="940" t="s">
        <v>307</v>
      </c>
      <c r="T4" s="941"/>
      <c r="U4" s="941"/>
      <c r="V4" s="941"/>
      <c r="W4" s="941"/>
      <c r="X4" s="942"/>
      <c r="Y4" s="928" t="s">
        <v>43</v>
      </c>
      <c r="Z4" s="925" t="s">
        <v>14</v>
      </c>
      <c r="AA4" s="929" t="s">
        <v>313</v>
      </c>
      <c r="AB4" s="150"/>
    </row>
    <row r="5" spans="1:29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56" t="s">
        <v>38</v>
      </c>
      <c r="N5" s="957" t="s">
        <v>21</v>
      </c>
      <c r="O5" s="958"/>
      <c r="P5" s="958"/>
      <c r="Q5" s="959"/>
      <c r="R5" s="960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5"/>
      <c r="AA5" s="929"/>
      <c r="AB5" s="152"/>
      <c r="AC5" s="153"/>
    </row>
    <row r="6" spans="1:29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56"/>
      <c r="N6" s="660" t="s">
        <v>39</v>
      </c>
      <c r="O6" s="660" t="s">
        <v>40</v>
      </c>
      <c r="P6" s="660" t="s">
        <v>41</v>
      </c>
      <c r="Q6" s="660" t="s">
        <v>42</v>
      </c>
      <c r="R6" s="961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5"/>
      <c r="AA6" s="92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 t="s">
        <v>50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4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4"/>
      <c r="Z5" s="983"/>
      <c r="AA5" s="6"/>
      <c r="AB5" s="4"/>
    </row>
    <row r="6" spans="1:28" s="3" customFormat="1" ht="73.5" customHeight="1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4"/>
      <c r="Z6" s="983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74" t="s">
        <v>23</v>
      </c>
      <c r="B20" s="97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7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7"/>
      <c r="Z5" s="983"/>
      <c r="AA5" s="6"/>
      <c r="AB5" s="4"/>
    </row>
    <row r="6" spans="1:28" s="3" customFormat="1" ht="73.5" customHeight="1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7"/>
      <c r="Z6" s="983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85" t="s">
        <v>23</v>
      </c>
      <c r="B20" s="986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 t="s">
        <v>305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7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7"/>
      <c r="Z5" s="983"/>
      <c r="AA5" s="6"/>
      <c r="AB5" s="4"/>
    </row>
    <row r="6" spans="1:28" s="3" customFormat="1" ht="76.5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7"/>
      <c r="Z6" s="983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85" t="s">
        <v>23</v>
      </c>
      <c r="B20" s="986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 topLeftCell="A10">
      <selection activeCell="S15" sqref="S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406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15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1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41.72</v>
      </c>
      <c r="T9" s="344">
        <v>11.39</v>
      </c>
      <c r="U9" s="514">
        <v>25.06</v>
      </c>
      <c r="V9" s="344">
        <v>5.27</v>
      </c>
      <c r="W9" s="344"/>
      <c r="X9" s="827">
        <v>7782.35</v>
      </c>
      <c r="Y9" s="604">
        <f aca="true" t="shared" si="3" ref="Y9:Y19">+S9/M9</f>
        <v>0.6330804248861913</v>
      </c>
      <c r="Z9" s="828" t="s">
        <v>382</v>
      </c>
      <c r="AA9" s="756">
        <f>3.34+2.44+9.8</f>
        <v>15.58</v>
      </c>
      <c r="AB9" s="646">
        <f aca="true" t="shared" si="4" ref="AB9:AB19">+S9+AA9</f>
        <v>57.3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34.905</v>
      </c>
      <c r="T10" s="471">
        <v>7.55</v>
      </c>
      <c r="U10" s="471">
        <v>17.115</v>
      </c>
      <c r="V10" s="471">
        <v>10.24</v>
      </c>
      <c r="W10" s="471"/>
      <c r="X10" s="618">
        <v>5868</v>
      </c>
      <c r="Y10" s="604">
        <f t="shared" si="3"/>
        <v>0.7754943345923128</v>
      </c>
      <c r="Z10" s="473" t="s">
        <v>383</v>
      </c>
      <c r="AA10" s="756">
        <f>0.8+23.99</f>
        <v>24.79</v>
      </c>
      <c r="AB10" s="646">
        <f t="shared" si="4"/>
        <v>59.695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f>76+1915</f>
        <v>1991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93.37</v>
      </c>
      <c r="T17" s="471">
        <v>38.34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0.9208086785009861</v>
      </c>
      <c r="Z17" s="828" t="s">
        <v>387</v>
      </c>
      <c r="AA17" s="756">
        <f>13.49+6.95</f>
        <v>20.44</v>
      </c>
      <c r="AB17" s="646">
        <f t="shared" si="4"/>
        <v>113.81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644.057</v>
      </c>
      <c r="T20" s="821">
        <f t="shared" si="6"/>
        <v>144.97700000000003</v>
      </c>
      <c r="U20" s="820">
        <f t="shared" si="6"/>
        <v>369.10200000000003</v>
      </c>
      <c r="V20" s="820">
        <f t="shared" si="6"/>
        <v>128.038</v>
      </c>
      <c r="W20" s="820">
        <f t="shared" si="6"/>
        <v>1.94</v>
      </c>
      <c r="X20" s="822">
        <f t="shared" si="6"/>
        <v>89595.6</v>
      </c>
      <c r="Y20" s="823">
        <f>+S20/G20</f>
        <v>0.823890979703886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868.6370000000001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16" t="s">
        <v>407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644.057</v>
      </c>
      <c r="T24" s="854">
        <f t="shared" si="7"/>
        <v>144.97700000000003</v>
      </c>
      <c r="U24" s="854">
        <f t="shared" si="7"/>
        <v>369.10200000000003</v>
      </c>
      <c r="V24" s="854">
        <f t="shared" si="7"/>
        <v>128.038</v>
      </c>
      <c r="W24" s="854">
        <f t="shared" si="7"/>
        <v>1.94</v>
      </c>
      <c r="X24" s="854">
        <f t="shared" si="7"/>
        <v>89595.6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+'07.11.2013'!S20</f>
        <v>635.181</v>
      </c>
      <c r="T25" s="854">
        <f>+'07.11.2013'!T20</f>
        <v>142.957</v>
      </c>
      <c r="U25" s="854">
        <f>+'07.11.2013'!U20</f>
        <v>363.422</v>
      </c>
      <c r="V25" s="854">
        <f>+'07.11.2013'!V20</f>
        <v>125.56200000000001</v>
      </c>
      <c r="W25" s="854">
        <f>+'07.11.2013'!W20</f>
        <v>3.24</v>
      </c>
      <c r="X25" s="854">
        <f>+'07.11.2013'!X20</f>
        <v>86581.8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8.875999999999976</v>
      </c>
      <c r="T26" s="854">
        <f t="shared" si="8"/>
        <v>2.0200000000000387</v>
      </c>
      <c r="U26" s="854">
        <f t="shared" si="8"/>
        <v>5.680000000000007</v>
      </c>
      <c r="V26" s="854">
        <f t="shared" si="8"/>
        <v>2.475999999999999</v>
      </c>
      <c r="W26" s="854">
        <f t="shared" si="8"/>
        <v>-1.3000000000000003</v>
      </c>
      <c r="X26" s="854">
        <f t="shared" si="8"/>
        <v>3013.800000000003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298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925" t="s">
        <v>0</v>
      </c>
      <c r="B4" s="926" t="s">
        <v>160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 t="s">
        <v>44</v>
      </c>
      <c r="N4" s="938"/>
      <c r="O4" s="938"/>
      <c r="P4" s="938"/>
      <c r="Q4" s="938"/>
      <c r="R4" s="939"/>
      <c r="S4" s="940" t="s">
        <v>45</v>
      </c>
      <c r="T4" s="941"/>
      <c r="U4" s="941"/>
      <c r="V4" s="941"/>
      <c r="W4" s="941"/>
      <c r="X4" s="942"/>
      <c r="Y4" s="928" t="s">
        <v>43</v>
      </c>
      <c r="Z4" s="928" t="s">
        <v>14</v>
      </c>
    </row>
    <row r="5" spans="1:26" s="151" customFormat="1" ht="15.7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8"/>
    </row>
    <row r="6" spans="1:26" s="151" customFormat="1" ht="95.25" customHeight="1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8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88" t="s">
        <v>23</v>
      </c>
      <c r="B20" s="98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22" t="s">
        <v>52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146"/>
      <c r="X1" s="146"/>
    </row>
    <row r="2" spans="1:24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147"/>
      <c r="X3" s="147"/>
    </row>
    <row r="4" spans="1:23" s="151" customFormat="1" ht="73.5" customHeight="1">
      <c r="A4" s="998" t="s">
        <v>0</v>
      </c>
      <c r="B4" s="927" t="s">
        <v>160</v>
      </c>
      <c r="C4" s="991" t="s">
        <v>26</v>
      </c>
      <c r="D4" s="992"/>
      <c r="E4" s="992"/>
      <c r="F4" s="992"/>
      <c r="G4" s="992"/>
      <c r="H4" s="993"/>
      <c r="I4" s="991" t="s">
        <v>44</v>
      </c>
      <c r="J4" s="992"/>
      <c r="K4" s="992"/>
      <c r="L4" s="992"/>
      <c r="M4" s="992"/>
      <c r="N4" s="993"/>
      <c r="O4" s="994" t="s">
        <v>45</v>
      </c>
      <c r="P4" s="995"/>
      <c r="Q4" s="995"/>
      <c r="R4" s="995"/>
      <c r="S4" s="995"/>
      <c r="T4" s="996"/>
      <c r="U4" s="997" t="s">
        <v>43</v>
      </c>
      <c r="V4" s="998" t="s">
        <v>14</v>
      </c>
      <c r="W4" s="150"/>
    </row>
    <row r="5" spans="1:24" s="151" customFormat="1" ht="39" customHeight="1">
      <c r="A5" s="998"/>
      <c r="B5" s="927"/>
      <c r="C5" s="926" t="s">
        <v>38</v>
      </c>
      <c r="D5" s="931" t="s">
        <v>21</v>
      </c>
      <c r="E5" s="931"/>
      <c r="F5" s="931"/>
      <c r="G5" s="931"/>
      <c r="H5" s="932" t="s">
        <v>202</v>
      </c>
      <c r="I5" s="926" t="s">
        <v>38</v>
      </c>
      <c r="J5" s="934" t="s">
        <v>21</v>
      </c>
      <c r="K5" s="935"/>
      <c r="L5" s="935"/>
      <c r="M5" s="936"/>
      <c r="N5" s="932" t="s">
        <v>37</v>
      </c>
      <c r="O5" s="926" t="s">
        <v>38</v>
      </c>
      <c r="P5" s="934" t="s">
        <v>21</v>
      </c>
      <c r="Q5" s="935"/>
      <c r="R5" s="935"/>
      <c r="S5" s="936"/>
      <c r="T5" s="932" t="s">
        <v>37</v>
      </c>
      <c r="U5" s="997"/>
      <c r="V5" s="998"/>
      <c r="W5" s="152"/>
      <c r="X5" s="153"/>
    </row>
    <row r="6" spans="1:24" s="151" customFormat="1" ht="73.5" customHeight="1">
      <c r="A6" s="998"/>
      <c r="B6" s="927"/>
      <c r="C6" s="926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26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26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97"/>
      <c r="V6" s="998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89" t="s">
        <v>23</v>
      </c>
      <c r="B36" s="990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87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925" t="s">
        <v>0</v>
      </c>
      <c r="B4" s="926" t="s">
        <v>160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 t="s">
        <v>44</v>
      </c>
      <c r="N4" s="938"/>
      <c r="O4" s="938"/>
      <c r="P4" s="938"/>
      <c r="Q4" s="938"/>
      <c r="R4" s="939"/>
      <c r="S4" s="940" t="s">
        <v>45</v>
      </c>
      <c r="T4" s="941"/>
      <c r="U4" s="941"/>
      <c r="V4" s="941"/>
      <c r="W4" s="941"/>
      <c r="X4" s="942"/>
      <c r="Y4" s="928" t="s">
        <v>43</v>
      </c>
      <c r="Z4" s="928" t="s">
        <v>14</v>
      </c>
    </row>
    <row r="5" spans="1:26" s="151" customFormat="1" ht="15.7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8"/>
    </row>
    <row r="6" spans="1:26" s="151" customFormat="1" ht="95.25" customHeight="1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8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99" t="s">
        <v>23</v>
      </c>
      <c r="B17" s="100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22" t="s">
        <v>86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146"/>
      <c r="X1" s="146"/>
    </row>
    <row r="2" spans="1:24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147"/>
      <c r="X3" s="147"/>
    </row>
    <row r="4" spans="1:23" s="151" customFormat="1" ht="73.5" customHeight="1">
      <c r="A4" s="925" t="s">
        <v>0</v>
      </c>
      <c r="B4" s="926" t="s">
        <v>181</v>
      </c>
      <c r="C4" s="937" t="s">
        <v>26</v>
      </c>
      <c r="D4" s="938"/>
      <c r="E4" s="938"/>
      <c r="F4" s="938"/>
      <c r="G4" s="938"/>
      <c r="H4" s="939"/>
      <c r="I4" s="937" t="s">
        <v>44</v>
      </c>
      <c r="J4" s="938"/>
      <c r="K4" s="938"/>
      <c r="L4" s="938"/>
      <c r="M4" s="938"/>
      <c r="N4" s="939"/>
      <c r="O4" s="940" t="s">
        <v>45</v>
      </c>
      <c r="P4" s="941"/>
      <c r="Q4" s="941"/>
      <c r="R4" s="941"/>
      <c r="S4" s="941"/>
      <c r="T4" s="942"/>
      <c r="U4" s="928" t="s">
        <v>43</v>
      </c>
      <c r="V4" s="925" t="s">
        <v>14</v>
      </c>
      <c r="W4" s="150"/>
    </row>
    <row r="5" spans="1:24" s="151" customFormat="1" ht="39" customHeight="1">
      <c r="A5" s="925"/>
      <c r="B5" s="926"/>
      <c r="C5" s="926" t="s">
        <v>38</v>
      </c>
      <c r="D5" s="931" t="s">
        <v>21</v>
      </c>
      <c r="E5" s="931"/>
      <c r="F5" s="931"/>
      <c r="G5" s="931"/>
      <c r="H5" s="932" t="s">
        <v>202</v>
      </c>
      <c r="I5" s="926" t="s">
        <v>38</v>
      </c>
      <c r="J5" s="934" t="s">
        <v>21</v>
      </c>
      <c r="K5" s="935"/>
      <c r="L5" s="935"/>
      <c r="M5" s="936"/>
      <c r="N5" s="932" t="s">
        <v>37</v>
      </c>
      <c r="O5" s="926" t="s">
        <v>38</v>
      </c>
      <c r="P5" s="934" t="s">
        <v>21</v>
      </c>
      <c r="Q5" s="935"/>
      <c r="R5" s="935"/>
      <c r="S5" s="936"/>
      <c r="T5" s="932" t="s">
        <v>37</v>
      </c>
      <c r="U5" s="928"/>
      <c r="V5" s="925"/>
      <c r="W5" s="152"/>
      <c r="X5" s="153"/>
    </row>
    <row r="6" spans="1:24" s="151" customFormat="1" ht="73.5" customHeight="1">
      <c r="A6" s="925"/>
      <c r="B6" s="926"/>
      <c r="C6" s="926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26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26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28"/>
      <c r="V6" s="925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88" t="s">
        <v>23</v>
      </c>
      <c r="B35" s="98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22" t="s">
        <v>89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146"/>
      <c r="X1" s="146"/>
    </row>
    <row r="2" spans="1:24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147"/>
      <c r="X3" s="147"/>
    </row>
    <row r="4" spans="1:23" s="151" customFormat="1" ht="99.75" customHeight="1">
      <c r="A4" s="998" t="s">
        <v>0</v>
      </c>
      <c r="B4" s="927" t="s">
        <v>160</v>
      </c>
      <c r="C4" s="991" t="s">
        <v>26</v>
      </c>
      <c r="D4" s="992"/>
      <c r="E4" s="992"/>
      <c r="F4" s="992"/>
      <c r="G4" s="992"/>
      <c r="H4" s="993"/>
      <c r="I4" s="991" t="s">
        <v>44</v>
      </c>
      <c r="J4" s="992"/>
      <c r="K4" s="992"/>
      <c r="L4" s="992"/>
      <c r="M4" s="992"/>
      <c r="N4" s="993"/>
      <c r="O4" s="994" t="s">
        <v>45</v>
      </c>
      <c r="P4" s="995"/>
      <c r="Q4" s="995"/>
      <c r="R4" s="995"/>
      <c r="S4" s="995"/>
      <c r="T4" s="996"/>
      <c r="U4" s="997" t="s">
        <v>43</v>
      </c>
      <c r="V4" s="998" t="s">
        <v>14</v>
      </c>
      <c r="W4" s="150"/>
    </row>
    <row r="5" spans="1:24" s="151" customFormat="1" ht="39" customHeight="1">
      <c r="A5" s="998"/>
      <c r="B5" s="927"/>
      <c r="C5" s="926" t="s">
        <v>38</v>
      </c>
      <c r="D5" s="931" t="s">
        <v>21</v>
      </c>
      <c r="E5" s="931"/>
      <c r="F5" s="931"/>
      <c r="G5" s="931"/>
      <c r="H5" s="932" t="s">
        <v>201</v>
      </c>
      <c r="I5" s="926" t="s">
        <v>38</v>
      </c>
      <c r="J5" s="934" t="s">
        <v>21</v>
      </c>
      <c r="K5" s="935"/>
      <c r="L5" s="935"/>
      <c r="M5" s="936"/>
      <c r="N5" s="932" t="s">
        <v>37</v>
      </c>
      <c r="O5" s="926" t="s">
        <v>38</v>
      </c>
      <c r="P5" s="934" t="s">
        <v>21</v>
      </c>
      <c r="Q5" s="935"/>
      <c r="R5" s="935"/>
      <c r="S5" s="936"/>
      <c r="T5" s="932" t="s">
        <v>37</v>
      </c>
      <c r="U5" s="997"/>
      <c r="V5" s="998"/>
      <c r="W5" s="152"/>
      <c r="X5" s="153"/>
    </row>
    <row r="6" spans="1:24" s="151" customFormat="1" ht="73.5" customHeight="1">
      <c r="A6" s="998"/>
      <c r="B6" s="927"/>
      <c r="C6" s="926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26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26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97"/>
      <c r="V6" s="998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99" t="s">
        <v>23</v>
      </c>
      <c r="B29" s="100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299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1008" t="s">
        <v>0</v>
      </c>
      <c r="B4" s="928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28" t="s">
        <v>43</v>
      </c>
      <c r="Z4" s="928" t="s">
        <v>14</v>
      </c>
    </row>
    <row r="5" spans="1:26" s="151" customFormat="1" ht="15.75" customHeight="1">
      <c r="A5" s="1008"/>
      <c r="B5" s="928"/>
      <c r="C5" s="997" t="s">
        <v>20</v>
      </c>
      <c r="D5" s="1007" t="s">
        <v>21</v>
      </c>
      <c r="E5" s="1007"/>
      <c r="F5" s="1007"/>
      <c r="G5" s="928" t="s">
        <v>38</v>
      </c>
      <c r="H5" s="1015" t="s">
        <v>21</v>
      </c>
      <c r="I5" s="1015"/>
      <c r="J5" s="1015"/>
      <c r="K5" s="1015"/>
      <c r="L5" s="1005" t="s">
        <v>202</v>
      </c>
      <c r="M5" s="928" t="s">
        <v>38</v>
      </c>
      <c r="N5" s="1002" t="s">
        <v>21</v>
      </c>
      <c r="O5" s="1003"/>
      <c r="P5" s="1003"/>
      <c r="Q5" s="1004"/>
      <c r="R5" s="1005" t="s">
        <v>37</v>
      </c>
      <c r="S5" s="928" t="s">
        <v>38</v>
      </c>
      <c r="T5" s="1002" t="s">
        <v>21</v>
      </c>
      <c r="U5" s="1003"/>
      <c r="V5" s="1003"/>
      <c r="W5" s="1004"/>
      <c r="X5" s="1005" t="s">
        <v>37</v>
      </c>
      <c r="Y5" s="928"/>
      <c r="Z5" s="928"/>
    </row>
    <row r="6" spans="1:26" s="151" customFormat="1" ht="95.25" customHeight="1">
      <c r="A6" s="1008"/>
      <c r="B6" s="928"/>
      <c r="C6" s="997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28"/>
      <c r="Z6" s="928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01" t="s">
        <v>23</v>
      </c>
      <c r="B30" s="1001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300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1008" t="s">
        <v>0</v>
      </c>
      <c r="B4" s="928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28" t="s">
        <v>43</v>
      </c>
      <c r="Z4" s="928" t="s">
        <v>14</v>
      </c>
    </row>
    <row r="5" spans="1:26" s="151" customFormat="1" ht="15.75" customHeight="1">
      <c r="A5" s="1008"/>
      <c r="B5" s="928"/>
      <c r="C5" s="997" t="s">
        <v>20</v>
      </c>
      <c r="D5" s="1007" t="s">
        <v>21</v>
      </c>
      <c r="E5" s="1007"/>
      <c r="F5" s="1007"/>
      <c r="G5" s="928" t="s">
        <v>38</v>
      </c>
      <c r="H5" s="1015" t="s">
        <v>21</v>
      </c>
      <c r="I5" s="1015"/>
      <c r="J5" s="1015"/>
      <c r="K5" s="1015"/>
      <c r="L5" s="1005" t="s">
        <v>202</v>
      </c>
      <c r="M5" s="928" t="s">
        <v>38</v>
      </c>
      <c r="N5" s="1002" t="s">
        <v>21</v>
      </c>
      <c r="O5" s="1003"/>
      <c r="P5" s="1003"/>
      <c r="Q5" s="1004"/>
      <c r="R5" s="1005" t="s">
        <v>37</v>
      </c>
      <c r="S5" s="928" t="s">
        <v>38</v>
      </c>
      <c r="T5" s="1002" t="s">
        <v>21</v>
      </c>
      <c r="U5" s="1003"/>
      <c r="V5" s="1003"/>
      <c r="W5" s="1004"/>
      <c r="X5" s="1005" t="s">
        <v>37</v>
      </c>
      <c r="Y5" s="928"/>
      <c r="Z5" s="928"/>
    </row>
    <row r="6" spans="1:26" s="151" customFormat="1" ht="102">
      <c r="A6" s="1008"/>
      <c r="B6" s="928"/>
      <c r="C6" s="997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28"/>
      <c r="Z6" s="928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01" t="s">
        <v>23</v>
      </c>
      <c r="B32" s="1001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301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1008" t="s">
        <v>0</v>
      </c>
      <c r="B4" s="928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28" t="s">
        <v>43</v>
      </c>
      <c r="Z4" s="928" t="s">
        <v>14</v>
      </c>
    </row>
    <row r="5" spans="1:26" s="151" customFormat="1" ht="15.75" customHeight="1">
      <c r="A5" s="1008"/>
      <c r="B5" s="928"/>
      <c r="C5" s="997" t="s">
        <v>20</v>
      </c>
      <c r="D5" s="1007" t="s">
        <v>21</v>
      </c>
      <c r="E5" s="1007"/>
      <c r="F5" s="1007"/>
      <c r="G5" s="928" t="s">
        <v>38</v>
      </c>
      <c r="H5" s="1015" t="s">
        <v>21</v>
      </c>
      <c r="I5" s="1015"/>
      <c r="J5" s="1015"/>
      <c r="K5" s="1015"/>
      <c r="L5" s="1005" t="s">
        <v>202</v>
      </c>
      <c r="M5" s="928" t="s">
        <v>38</v>
      </c>
      <c r="N5" s="1002" t="s">
        <v>21</v>
      </c>
      <c r="O5" s="1003"/>
      <c r="P5" s="1003"/>
      <c r="Q5" s="1004"/>
      <c r="R5" s="1005" t="s">
        <v>37</v>
      </c>
      <c r="S5" s="928" t="s">
        <v>38</v>
      </c>
      <c r="T5" s="1002" t="s">
        <v>21</v>
      </c>
      <c r="U5" s="1003"/>
      <c r="V5" s="1003"/>
      <c r="W5" s="1004"/>
      <c r="X5" s="1005" t="s">
        <v>37</v>
      </c>
      <c r="Y5" s="928"/>
      <c r="Z5" s="928"/>
    </row>
    <row r="6" spans="1:26" s="151" customFormat="1" ht="95.25" customHeight="1">
      <c r="A6" s="1008"/>
      <c r="B6" s="928"/>
      <c r="C6" s="997"/>
      <c r="D6" s="371" t="s">
        <v>17</v>
      </c>
      <c r="E6" s="371" t="s">
        <v>18</v>
      </c>
      <c r="F6" s="371" t="s">
        <v>19</v>
      </c>
      <c r="G6" s="928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28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28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28"/>
      <c r="Z6" s="928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01" t="s">
        <v>23</v>
      </c>
      <c r="B38" s="1001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302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925" t="s">
        <v>0</v>
      </c>
      <c r="B4" s="926" t="s">
        <v>160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 t="s">
        <v>44</v>
      </c>
      <c r="N4" s="938"/>
      <c r="O4" s="938"/>
      <c r="P4" s="938"/>
      <c r="Q4" s="938"/>
      <c r="R4" s="939"/>
      <c r="S4" s="940" t="s">
        <v>45</v>
      </c>
      <c r="T4" s="941"/>
      <c r="U4" s="941"/>
      <c r="V4" s="941"/>
      <c r="W4" s="941"/>
      <c r="X4" s="942"/>
      <c r="Y4" s="928" t="s">
        <v>43</v>
      </c>
      <c r="Z4" s="928" t="s">
        <v>14</v>
      </c>
    </row>
    <row r="5" spans="1:26" s="151" customFormat="1" ht="15.7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8"/>
    </row>
    <row r="6" spans="1:26" s="151" customFormat="1" ht="102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8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16" t="s">
        <v>23</v>
      </c>
      <c r="B21" s="101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22" t="s">
        <v>88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146"/>
      <c r="X1" s="146"/>
    </row>
    <row r="2" spans="1:24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147"/>
      <c r="X2" s="147"/>
    </row>
    <row r="3" spans="1:24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147"/>
      <c r="X3" s="147"/>
    </row>
    <row r="4" spans="1:23" s="151" customFormat="1" ht="30" customHeight="1">
      <c r="A4" s="925" t="s">
        <v>0</v>
      </c>
      <c r="B4" s="926" t="s">
        <v>51</v>
      </c>
      <c r="C4" s="937" t="s">
        <v>26</v>
      </c>
      <c r="D4" s="938"/>
      <c r="E4" s="938"/>
      <c r="F4" s="938"/>
      <c r="G4" s="938"/>
      <c r="H4" s="939"/>
      <c r="I4" s="937" t="s">
        <v>44</v>
      </c>
      <c r="J4" s="938"/>
      <c r="K4" s="938"/>
      <c r="L4" s="938"/>
      <c r="M4" s="938"/>
      <c r="N4" s="939"/>
      <c r="O4" s="940" t="s">
        <v>45</v>
      </c>
      <c r="P4" s="941"/>
      <c r="Q4" s="941"/>
      <c r="R4" s="941"/>
      <c r="S4" s="941"/>
      <c r="T4" s="942"/>
      <c r="U4" s="928" t="s">
        <v>43</v>
      </c>
      <c r="V4" s="925" t="s">
        <v>14</v>
      </c>
      <c r="W4" s="150"/>
    </row>
    <row r="5" spans="1:24" s="151" customFormat="1" ht="18" customHeight="1">
      <c r="A5" s="925"/>
      <c r="B5" s="926"/>
      <c r="C5" s="926" t="s">
        <v>38</v>
      </c>
      <c r="D5" s="931" t="s">
        <v>21</v>
      </c>
      <c r="E5" s="931"/>
      <c r="F5" s="931"/>
      <c r="G5" s="931"/>
      <c r="H5" s="932" t="s">
        <v>201</v>
      </c>
      <c r="I5" s="926" t="s">
        <v>38</v>
      </c>
      <c r="J5" s="934" t="s">
        <v>21</v>
      </c>
      <c r="K5" s="935"/>
      <c r="L5" s="935"/>
      <c r="M5" s="936"/>
      <c r="N5" s="932" t="s">
        <v>37</v>
      </c>
      <c r="O5" s="926" t="s">
        <v>38</v>
      </c>
      <c r="P5" s="934" t="s">
        <v>21</v>
      </c>
      <c r="Q5" s="935"/>
      <c r="R5" s="935"/>
      <c r="S5" s="936"/>
      <c r="T5" s="932" t="s">
        <v>37</v>
      </c>
      <c r="U5" s="928"/>
      <c r="V5" s="925"/>
      <c r="W5" s="152"/>
      <c r="X5" s="153"/>
    </row>
    <row r="6" spans="1:24" s="151" customFormat="1" ht="102">
      <c r="A6" s="925"/>
      <c r="B6" s="926"/>
      <c r="C6" s="926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26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26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28"/>
      <c r="V6" s="925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45" t="s">
        <v>23</v>
      </c>
      <c r="B40" s="94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Z26" sqref="Z2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403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1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  <c r="AC19" s="68">
        <v>6.06</v>
      </c>
      <c r="AE19" s="68">
        <v>6.06</v>
      </c>
    </row>
    <row r="20" spans="1:31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86581.8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86581.8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84559.95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303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925" t="s">
        <v>0</v>
      </c>
      <c r="B4" s="926" t="s">
        <v>160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 t="s">
        <v>44</v>
      </c>
      <c r="N4" s="938"/>
      <c r="O4" s="938"/>
      <c r="P4" s="938"/>
      <c r="Q4" s="938"/>
      <c r="R4" s="939"/>
      <c r="S4" s="940" t="s">
        <v>45</v>
      </c>
      <c r="T4" s="941"/>
      <c r="U4" s="941"/>
      <c r="V4" s="941"/>
      <c r="W4" s="941"/>
      <c r="X4" s="942"/>
      <c r="Y4" s="928" t="s">
        <v>43</v>
      </c>
      <c r="Z4" s="928" t="s">
        <v>14</v>
      </c>
    </row>
    <row r="5" spans="1:26" s="151" customFormat="1" ht="15.7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8"/>
    </row>
    <row r="6" spans="1:26" s="151" customFormat="1" ht="102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8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98" t="s">
        <v>23</v>
      </c>
      <c r="B8" s="998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2" t="s">
        <v>304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</row>
    <row r="2" spans="1:26" s="148" customFormat="1" ht="22.5" customHeight="1">
      <c r="A2" s="923" t="s">
        <v>305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</row>
    <row r="4" spans="1:26" s="151" customFormat="1" ht="33" customHeight="1">
      <c r="A4" s="925" t="s">
        <v>0</v>
      </c>
      <c r="B4" s="926" t="s">
        <v>160</v>
      </c>
      <c r="C4" s="927" t="s">
        <v>25</v>
      </c>
      <c r="D4" s="927"/>
      <c r="E4" s="927"/>
      <c r="F4" s="927"/>
      <c r="G4" s="937" t="s">
        <v>26</v>
      </c>
      <c r="H4" s="938"/>
      <c r="I4" s="938"/>
      <c r="J4" s="938"/>
      <c r="K4" s="938"/>
      <c r="L4" s="939"/>
      <c r="M4" s="937" t="s">
        <v>44</v>
      </c>
      <c r="N4" s="938"/>
      <c r="O4" s="938"/>
      <c r="P4" s="938"/>
      <c r="Q4" s="938"/>
      <c r="R4" s="939"/>
      <c r="S4" s="940" t="s">
        <v>45</v>
      </c>
      <c r="T4" s="941"/>
      <c r="U4" s="941"/>
      <c r="V4" s="941"/>
      <c r="W4" s="941"/>
      <c r="X4" s="942"/>
      <c r="Y4" s="928" t="s">
        <v>43</v>
      </c>
      <c r="Z4" s="928" t="s">
        <v>14</v>
      </c>
    </row>
    <row r="5" spans="1:26" s="151" customFormat="1" ht="15.7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6" t="s">
        <v>38</v>
      </c>
      <c r="T5" s="934" t="s">
        <v>21</v>
      </c>
      <c r="U5" s="935"/>
      <c r="V5" s="935"/>
      <c r="W5" s="936"/>
      <c r="X5" s="932" t="s">
        <v>37</v>
      </c>
      <c r="Y5" s="928"/>
      <c r="Z5" s="928"/>
    </row>
    <row r="6" spans="1:26" s="151" customFormat="1" ht="102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6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28"/>
      <c r="Z6" s="928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17" t="s">
        <v>23</v>
      </c>
      <c r="B13" s="101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32"/>
      <c r="V1" s="832"/>
      <c r="W1" s="833"/>
      <c r="X1" s="833"/>
    </row>
    <row r="2" spans="1:24" s="569" customFormat="1" ht="22.5" customHeight="1">
      <c r="A2" s="895" t="s">
        <v>377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34"/>
      <c r="V2" s="834"/>
      <c r="W2" s="835"/>
      <c r="X2" s="835"/>
    </row>
    <row r="3" spans="1:24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36"/>
      <c r="V3" s="836"/>
      <c r="W3" s="835"/>
      <c r="X3" s="835"/>
    </row>
    <row r="4" spans="1:23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3" t="s">
        <v>307</v>
      </c>
      <c r="N4" s="904"/>
      <c r="O4" s="904"/>
      <c r="P4" s="904"/>
      <c r="Q4" s="904"/>
      <c r="R4" s="905"/>
      <c r="S4" s="898" t="s">
        <v>43</v>
      </c>
      <c r="T4" s="897" t="s">
        <v>14</v>
      </c>
      <c r="U4" s="898" t="s">
        <v>329</v>
      </c>
      <c r="V4" s="906" t="s">
        <v>313</v>
      </c>
      <c r="W4" s="837"/>
    </row>
    <row r="5" spans="1:24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11" t="s">
        <v>21</v>
      </c>
      <c r="O5" s="912"/>
      <c r="P5" s="912"/>
      <c r="Q5" s="913"/>
      <c r="R5" s="909" t="s">
        <v>37</v>
      </c>
      <c r="S5" s="898"/>
      <c r="T5" s="897"/>
      <c r="U5" s="898"/>
      <c r="V5" s="906"/>
      <c r="W5" s="839"/>
      <c r="X5" s="840"/>
    </row>
    <row r="6" spans="1:24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97"/>
      <c r="U6" s="898"/>
      <c r="V6" s="906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16" t="s">
        <v>48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85310.95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85310.95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84559.95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84559.95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396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918" t="s">
        <v>38</v>
      </c>
      <c r="N5" s="919" t="s">
        <v>21</v>
      </c>
      <c r="O5" s="919"/>
      <c r="P5" s="919"/>
      <c r="Q5" s="919"/>
      <c r="R5" s="920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918"/>
      <c r="N6" s="874" t="s">
        <v>39</v>
      </c>
      <c r="O6" s="874" t="s">
        <v>40</v>
      </c>
      <c r="P6" s="874" t="s">
        <v>41</v>
      </c>
      <c r="Q6" s="874" t="s">
        <v>42</v>
      </c>
      <c r="R6" s="921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14" t="s">
        <v>23</v>
      </c>
      <c r="B20" s="915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84378.22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16" t="s">
        <v>398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84378.22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82918.67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L5:L6"/>
    <mergeCell ref="S5:S6"/>
    <mergeCell ref="G4:L4"/>
    <mergeCell ref="S4:X4"/>
    <mergeCell ref="A20:B20"/>
    <mergeCell ref="B21:Z21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32"/>
      <c r="V1" s="832"/>
      <c r="W1" s="833"/>
      <c r="X1" s="833"/>
    </row>
    <row r="2" spans="1:24" s="569" customFormat="1" ht="22.5" customHeight="1">
      <c r="A2" s="895" t="s">
        <v>377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34"/>
      <c r="V2" s="834"/>
      <c r="W2" s="835"/>
      <c r="X2" s="835"/>
    </row>
    <row r="3" spans="1:24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36"/>
      <c r="V3" s="836"/>
      <c r="W3" s="835"/>
      <c r="X3" s="835"/>
    </row>
    <row r="4" spans="1:23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3" t="s">
        <v>307</v>
      </c>
      <c r="N4" s="904"/>
      <c r="O4" s="904"/>
      <c r="P4" s="904"/>
      <c r="Q4" s="904"/>
      <c r="R4" s="905"/>
      <c r="S4" s="898" t="s">
        <v>43</v>
      </c>
      <c r="T4" s="897" t="s">
        <v>14</v>
      </c>
      <c r="U4" s="898" t="s">
        <v>329</v>
      </c>
      <c r="V4" s="906" t="s">
        <v>313</v>
      </c>
      <c r="W4" s="837"/>
    </row>
    <row r="5" spans="1:24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11" t="s">
        <v>21</v>
      </c>
      <c r="O5" s="912"/>
      <c r="P5" s="912"/>
      <c r="Q5" s="913"/>
      <c r="R5" s="909" t="s">
        <v>37</v>
      </c>
      <c r="S5" s="898"/>
      <c r="T5" s="897"/>
      <c r="U5" s="898"/>
      <c r="V5" s="906"/>
      <c r="W5" s="839"/>
      <c r="X5" s="840"/>
    </row>
    <row r="6" spans="1:24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97"/>
      <c r="U6" s="898"/>
      <c r="V6" s="906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82918.67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16" t="s">
        <v>397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82918.67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82640.01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22" t="s">
        <v>36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23" t="s">
        <v>373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24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25" t="s">
        <v>0</v>
      </c>
      <c r="B4" s="926" t="s">
        <v>1</v>
      </c>
      <c r="C4" s="927" t="s">
        <v>25</v>
      </c>
      <c r="D4" s="927"/>
      <c r="E4" s="927"/>
      <c r="F4" s="927"/>
      <c r="G4" s="937" t="s">
        <v>374</v>
      </c>
      <c r="H4" s="938"/>
      <c r="I4" s="938"/>
      <c r="J4" s="938"/>
      <c r="K4" s="938"/>
      <c r="L4" s="939"/>
      <c r="M4" s="940" t="s">
        <v>307</v>
      </c>
      <c r="N4" s="941"/>
      <c r="O4" s="941"/>
      <c r="P4" s="941"/>
      <c r="Q4" s="941"/>
      <c r="R4" s="942"/>
      <c r="S4" s="928" t="s">
        <v>43</v>
      </c>
      <c r="T4" s="925" t="s">
        <v>14</v>
      </c>
      <c r="U4" s="928" t="s">
        <v>329</v>
      </c>
      <c r="V4" s="869"/>
      <c r="W4" s="869"/>
      <c r="X4" s="869"/>
      <c r="Y4" s="869"/>
      <c r="Z4" s="929" t="s">
        <v>313</v>
      </c>
      <c r="AA4" s="150"/>
    </row>
    <row r="5" spans="1:28" s="151" customFormat="1" ht="14.25" customHeight="1">
      <c r="A5" s="925"/>
      <c r="B5" s="926"/>
      <c r="C5" s="927" t="s">
        <v>20</v>
      </c>
      <c r="D5" s="930" t="s">
        <v>21</v>
      </c>
      <c r="E5" s="930"/>
      <c r="F5" s="930"/>
      <c r="G5" s="926" t="s">
        <v>38</v>
      </c>
      <c r="H5" s="931" t="s">
        <v>21</v>
      </c>
      <c r="I5" s="931"/>
      <c r="J5" s="931"/>
      <c r="K5" s="931"/>
      <c r="L5" s="932" t="s">
        <v>202</v>
      </c>
      <c r="M5" s="926" t="s">
        <v>38</v>
      </c>
      <c r="N5" s="934" t="s">
        <v>21</v>
      </c>
      <c r="O5" s="935"/>
      <c r="P5" s="935"/>
      <c r="Q5" s="936"/>
      <c r="R5" s="932" t="s">
        <v>37</v>
      </c>
      <c r="S5" s="928"/>
      <c r="T5" s="925"/>
      <c r="U5" s="928"/>
      <c r="V5" s="869"/>
      <c r="W5" s="869"/>
      <c r="X5" s="869"/>
      <c r="Y5" s="869"/>
      <c r="Z5" s="929"/>
      <c r="AA5" s="152"/>
      <c r="AB5" s="153"/>
    </row>
    <row r="6" spans="1:28" s="151" customFormat="1" ht="76.5">
      <c r="A6" s="925"/>
      <c r="B6" s="926"/>
      <c r="C6" s="927"/>
      <c r="D6" s="154" t="s">
        <v>17</v>
      </c>
      <c r="E6" s="154" t="s">
        <v>18</v>
      </c>
      <c r="F6" s="154" t="s">
        <v>19</v>
      </c>
      <c r="G6" s="926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26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28"/>
      <c r="T6" s="925"/>
      <c r="U6" s="928"/>
      <c r="V6" s="865" t="s">
        <v>379</v>
      </c>
      <c r="W6" s="869" t="s">
        <v>380</v>
      </c>
      <c r="X6" s="869"/>
      <c r="Y6" s="869"/>
      <c r="Z6" s="929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14" t="s">
        <v>23</v>
      </c>
      <c r="B20" s="915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82640.01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43" t="s">
        <v>48</v>
      </c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A20:B20"/>
    <mergeCell ref="B21:T21"/>
    <mergeCell ref="U4:U6"/>
    <mergeCell ref="Z4:Z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2013-11-22T00:27:33Z</cp:lastPrinted>
  <dcterms:created xsi:type="dcterms:W3CDTF">2013-04-24T06:59:08Z</dcterms:created>
  <dcterms:modified xsi:type="dcterms:W3CDTF">2013-11-26T07:08:48Z</dcterms:modified>
  <cp:category/>
  <cp:version/>
  <cp:contentType/>
  <cp:contentStatus/>
</cp:coreProperties>
</file>